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600" windowHeight="117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'Rekapitulace'!$G$22</definedName>
    <definedName name="Dodavka0">'Položky'!#REF!</definedName>
    <definedName name="HSV">'Rekapitulace'!$E$22</definedName>
    <definedName name="HSV0">'Položky'!#REF!</definedName>
    <definedName name="HZS">'Rekapitulace'!$I$22</definedName>
    <definedName name="HZS0">'Položky'!#REF!</definedName>
    <definedName name="JKSO">'Krycí list'!$G$2</definedName>
    <definedName name="MJ">'Krycí list'!$G$5</definedName>
    <definedName name="Mont">'Rekapitulace'!$H$22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'Položky'!$A$1:$G$164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'Rekapitulace'!$F$22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'Rekapitulace'!$E$27</definedName>
    <definedName name="VRNnazev">'Rekapitulace'!$A$27</definedName>
    <definedName name="VRNproc">'Rekapitulace'!$F$27</definedName>
    <definedName name="VRNzakl">'Rekapitulace'!$G$27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<sst xmlns="http://schemas.openxmlformats.org/spreadsheetml/2006/main" count="463" uniqueCount="263">
  <si>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</si>
  <si>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</si>
  <si>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</si>
  <si>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</si>
  <si>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</si>
  <si>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</si>
  <si>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</si>
  <si>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</si>
  <si>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</si>
  <si>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</si>
  <si>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</si>
  <si>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</si>
  <si>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</si>
  <si>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</si>
  <si>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</si>
  <si>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</si>
  <si>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</si>
  <si>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</si>
  <si>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</si>
  <si>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</si>
  <si>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</si>
  <si>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</si>
  <si>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</si>
  <si>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</si>
  <si>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</si>
  <si>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</si>
  <si>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</si>
  <si>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</si>
  <si>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</si>
  <si>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</si>
  <si>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</si>
  <si>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</si>
  <si>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</si>
  <si>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</si>
  <si>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</si>
  <si>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</si>
  <si>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</si>
  <si>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</si>
  <si>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</si>
  <si>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</si>
  <si>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</si>
  <si>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</si>
  <si>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</si>
  <si>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</si>
  <si>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</si>
  <si>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</si>
  <si>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</si>
  <si>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</si>
  <si>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</si>
  <si>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</si>
  <si>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</si>
  <si>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</si>
  <si>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</si>
  <si>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</si>
  <si>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</si>
  <si>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</si>
  <si>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</si>
  <si>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</si>
  <si>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</si>
  <si>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</si>
  <si>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</si>
  <si>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</si>
  <si>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</si>
  <si>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</si>
  <si>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</si>
  <si>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</si>
  <si>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</si>
  <si>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</si>
  <si>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</si>
  <si>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</si>
  <si>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</si>
  <si>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</si>
  <si>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</si>
  <si>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</si>
  <si>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</si>
  <si>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</si>
  <si>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</si>
  <si>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E</t>
  </si>
  <si>
    <t>Rozpočty</t>
  </si>
  <si>
    <t>Zateplení zdravotního střediska</t>
  </si>
  <si>
    <t>3</t>
  </si>
  <si>
    <t>Svislé a kompletní konstrukce</t>
  </si>
  <si>
    <t>311262223U00</t>
  </si>
  <si>
    <t xml:space="preserve">Zeď plynosilikátová 500kg/m3 </t>
  </si>
  <si>
    <t>m3</t>
  </si>
  <si>
    <t>1,75*0,15*0,6*4</t>
  </si>
  <si>
    <t>342256143R00</t>
  </si>
  <si>
    <t xml:space="preserve">Příčka z tvárnic tl. 100 mm,vč.lišt a kotvení </t>
  </si>
  <si>
    <t>m2</t>
  </si>
  <si>
    <t>niky:0,86*0,96*78</t>
  </si>
  <si>
    <t>0,24*0,86*2*78</t>
  </si>
  <si>
    <t>5</t>
  </si>
  <si>
    <t>Komunikace</t>
  </si>
  <si>
    <t>596911212U00</t>
  </si>
  <si>
    <t>M + D zámk dl tl80 skA&lt;300m2 vč. dodávky a štěrkového lože</t>
  </si>
  <si>
    <t>(3,5+18+7,5+6,5+3+3+7+18)*0,5</t>
  </si>
  <si>
    <t>61</t>
  </si>
  <si>
    <t>Upravy povrchů vnitřní</t>
  </si>
  <si>
    <t>612425931R00</t>
  </si>
  <si>
    <t xml:space="preserve">Omítka vápenná vnitřního ostění - štuková </t>
  </si>
  <si>
    <t>16 cm vnitří tloušťka ostění</t>
  </si>
  <si>
    <t>1/p:(0,87+1,75)*2*74*0,16</t>
  </si>
  <si>
    <t>2/p:(0,87+0,87)*2*10*0,16</t>
  </si>
  <si>
    <t>3/p:(0,73+1,75)*2*4*0,16</t>
  </si>
  <si>
    <t>5/p:(2,95+1,9)*2*1*0,16</t>
  </si>
  <si>
    <t>6/p:(3,435+3)*1*0,16</t>
  </si>
  <si>
    <t>7/p:(5,7+2,9)*2*1*0,16</t>
  </si>
  <si>
    <t>612425931R01</t>
  </si>
  <si>
    <t xml:space="preserve">Omítka vápenná vnější ostění </t>
  </si>
  <si>
    <t>34 cm vnější tloušťka ostění</t>
  </si>
  <si>
    <t>1/p:(0,87+1,75)*2*74*0,34</t>
  </si>
  <si>
    <t>2/p:(0,87+0,87)*2*10*0,34</t>
  </si>
  <si>
    <t>3/p:(0,73+1,75)*2*4*0,34</t>
  </si>
  <si>
    <t>5/p:(2,95+1,9)*2*1*0,34</t>
  </si>
  <si>
    <t>6/p:(3,435+3)*1*0,34</t>
  </si>
  <si>
    <t>7/p:(5,7+2,9)*2*1*0,34</t>
  </si>
  <si>
    <t>612451232R00</t>
  </si>
  <si>
    <t>Omítka vnitřní zdiva, MC, štuková plstí hlazená, vč.skelné tkaniny</t>
  </si>
  <si>
    <t>62</t>
  </si>
  <si>
    <t>Úpravy povrchů vnější</t>
  </si>
  <si>
    <t>622421557R00</t>
  </si>
  <si>
    <t xml:space="preserve">Zateplovací systém PROFI, soklový polystyren 140mm </t>
  </si>
  <si>
    <t>V položce jsou zakalkulovány náklady na soklové polystyrenové desky, rohové a soklové lišty, síťovinu a povrchovou úpravu omítkovinou.</t>
  </si>
  <si>
    <t>371,7</t>
  </si>
  <si>
    <t>622421657R00</t>
  </si>
  <si>
    <t xml:space="preserve">Zateplovací, extrud. polystyren 140mm </t>
  </si>
  <si>
    <t>V položce jsou zakalkulovány náklady na desky z extrudovaného polystyrenu, rohové lišty a krycí stěrku se síťovinou.</t>
  </si>
  <si>
    <t>Vstupní průčelí:30,2*0,6</t>
  </si>
  <si>
    <t>-6,2*0,6</t>
  </si>
  <si>
    <t>Zadní průčelí:30,2*0,6</t>
  </si>
  <si>
    <t>boční stěny:7,4*0,6</t>
  </si>
  <si>
    <t>vstupní boční stěny:2*0,6*2</t>
  </si>
  <si>
    <t>625990001R00</t>
  </si>
  <si>
    <t xml:space="preserve">Obklad vnějších konstrukcí polystyrenem tl. 30 mm </t>
  </si>
  <si>
    <t>1/p:(0,87+1,75)*2*0,2*74</t>
  </si>
  <si>
    <t>2/p:(0,87+0,87)*2*0,2*10</t>
  </si>
  <si>
    <t>3/p:(0,73+1,75)*2*0,2*4</t>
  </si>
  <si>
    <t>5/p:(1,9+2,95)*2*0,2*1</t>
  </si>
  <si>
    <t>6/p:(3,435+3)*2*0,2*1</t>
  </si>
  <si>
    <t>7/p:(5,7+2,9)*2*0,2*1</t>
  </si>
  <si>
    <t>9</t>
  </si>
  <si>
    <t>Ostatní konstrukce, bourání</t>
  </si>
  <si>
    <t>90000</t>
  </si>
  <si>
    <t xml:space="preserve">M+D plastových výrobků vč. zakrytí </t>
  </si>
  <si>
    <t>1/p:0,87*1,75*74</t>
  </si>
  <si>
    <t>2/p:0,87*0,87*10</t>
  </si>
  <si>
    <t>3/p:0,73*1,75*4</t>
  </si>
  <si>
    <t>5/p:2,95*1,9*1</t>
  </si>
  <si>
    <t>6/p:3,435*3*1</t>
  </si>
  <si>
    <t>7/p:5,7*2,9*1</t>
  </si>
  <si>
    <t>90001</t>
  </si>
  <si>
    <t xml:space="preserve">Demontáž + montáž hromosvodu </t>
  </si>
  <si>
    <t>kpl</t>
  </si>
  <si>
    <t>dle určení investora</t>
  </si>
  <si>
    <t>94</t>
  </si>
  <si>
    <t>Lešení a stavební výtahy</t>
  </si>
  <si>
    <t>941941031R00</t>
  </si>
  <si>
    <t xml:space="preserve">Montáž lešení leh.řad.s podlahami,š.do 1 m, H 10 m </t>
  </si>
  <si>
    <t>Vstupní průčelí:30,2*6,6</t>
  </si>
  <si>
    <t>Zadní průčelí:30,2*7</t>
  </si>
  <si>
    <t>boční stěna:7,4*6,6</t>
  </si>
  <si>
    <t>vstupní boční stěny:2*6,6*2</t>
  </si>
  <si>
    <t>941941831R00</t>
  </si>
  <si>
    <t xml:space="preserve">Demontáž lešení leh.řad.s podlahami,š.1 m, H 10 m </t>
  </si>
  <si>
    <t>95</t>
  </si>
  <si>
    <t>Dokončovací konstrukce na pozemních stavbách</t>
  </si>
  <si>
    <t>952901111R00</t>
  </si>
  <si>
    <t xml:space="preserve">Vyčištění budov o výšce podlaží do 4 m </t>
  </si>
  <si>
    <t>1.NP:30,57*2*2</t>
  </si>
  <si>
    <t>2.NP:30,57*2*2</t>
  </si>
  <si>
    <t>96</t>
  </si>
  <si>
    <t>Bourání konstrukcí</t>
  </si>
  <si>
    <t>965043341R00</t>
  </si>
  <si>
    <t xml:space="preserve">Bourání podkladů bet., potěr tl. 10 cm, nad 4 m2 </t>
  </si>
  <si>
    <t>(3,5+18+7,5+6,5+3+3+7+18)*0,5*0,1</t>
  </si>
  <si>
    <t>968061112R00</t>
  </si>
  <si>
    <t xml:space="preserve">Vyvěšení dřevěných okenních křídel pl. do 1,5 m2 </t>
  </si>
  <si>
    <t>kus</t>
  </si>
  <si>
    <t>2/p:10</t>
  </si>
  <si>
    <t>3/p:4</t>
  </si>
  <si>
    <t>968061113R00</t>
  </si>
  <si>
    <t xml:space="preserve">Vyvěšení dřevěných okenních křídel pl. nad 1,5 m2 </t>
  </si>
  <si>
    <t>1/p:74</t>
  </si>
  <si>
    <t>968061126R00</t>
  </si>
  <si>
    <t xml:space="preserve">Vyvěšení dřevěných dveřních křídel pl. nad 2 m2 </t>
  </si>
  <si>
    <t>5/p:1</t>
  </si>
  <si>
    <t>968062354R00</t>
  </si>
  <si>
    <t xml:space="preserve">Vybourání dřevěných rámů oken dvojitých pl. 1 m2 </t>
  </si>
  <si>
    <t>968062355R00</t>
  </si>
  <si>
    <t xml:space="preserve">Vybourání dřevěných rámů oken dvojitých pl. 2 m2 </t>
  </si>
  <si>
    <t>968072456R00</t>
  </si>
  <si>
    <t xml:space="preserve">Vybourání kovových dveřních zárubní pl. nad 2 m2 </t>
  </si>
  <si>
    <t>5/p:1,6*2,1</t>
  </si>
  <si>
    <t>99</t>
  </si>
  <si>
    <t>Staveništní přesun hmot</t>
  </si>
  <si>
    <t>998011002R00</t>
  </si>
  <si>
    <t xml:space="preserve">Přesun hmot pro budovy zděné výšky do 12 m </t>
  </si>
  <si>
    <t>t</t>
  </si>
  <si>
    <t>712</t>
  </si>
  <si>
    <t>Živičné krytiny</t>
  </si>
  <si>
    <t>712321132R00</t>
  </si>
  <si>
    <t xml:space="preserve">Povlaková krytina do 10°, za horka nátěr asfalt. </t>
  </si>
  <si>
    <t>10,2*30,57</t>
  </si>
  <si>
    <t>6*2,1</t>
  </si>
  <si>
    <t>712341559R00</t>
  </si>
  <si>
    <t xml:space="preserve">Povlaková krytina střech do 10°, přitavením </t>
  </si>
  <si>
    <t>712361701R00</t>
  </si>
  <si>
    <t xml:space="preserve">Povlaková krytina střech do 10°, fólií volně </t>
  </si>
  <si>
    <t>11161220</t>
  </si>
  <si>
    <t>Asfalt PARABIT H70/80-tvrdý prům.bubny B2/190kg</t>
  </si>
  <si>
    <t>T</t>
  </si>
  <si>
    <t>10,2*30,57*0,0015</t>
  </si>
  <si>
    <t>6*2,1*0,0015</t>
  </si>
  <si>
    <t>59590925.A</t>
  </si>
  <si>
    <t>Parozábrana Jutafol AL 170 bol. 75m2</t>
  </si>
  <si>
    <t>10,2*30,57*1,15</t>
  </si>
  <si>
    <t>6*2,1*1,15</t>
  </si>
  <si>
    <t>62832131</t>
  </si>
  <si>
    <t>Pás asfaltovaný těžký Bitagit 30 mineral V 60 S 30</t>
  </si>
  <si>
    <t>998712102R00</t>
  </si>
  <si>
    <t xml:space="preserve">Přesun hmot pro povlakové krytiny, výšky do 12 m </t>
  </si>
  <si>
    <t>713</t>
  </si>
  <si>
    <t>Izolace tepelné</t>
  </si>
  <si>
    <t>713111111R00</t>
  </si>
  <si>
    <t xml:space="preserve">Izolace tepelné stropů vrchem kladené volně </t>
  </si>
  <si>
    <t>28375468</t>
  </si>
  <si>
    <t xml:space="preserve">Deska polystyrenová XPS Austrotherm TOP P GK 180mm </t>
  </si>
  <si>
    <t>10,2*30,57*1,02</t>
  </si>
  <si>
    <t>6*2,1*1,02</t>
  </si>
  <si>
    <t>998713102R00</t>
  </si>
  <si>
    <t xml:space="preserve">Přesun hmot pro izolace tepelné, výšky do 12 m </t>
  </si>
  <si>
    <t>764</t>
  </si>
  <si>
    <t>Konstrukce klempířské</t>
  </si>
  <si>
    <t>7640000</t>
  </si>
  <si>
    <t xml:space="preserve">M + D atipyckých klempířských výrobků </t>
  </si>
  <si>
    <t>767</t>
  </si>
  <si>
    <t>Konstrukce zámečnické</t>
  </si>
  <si>
    <t>767141800R00</t>
  </si>
  <si>
    <t xml:space="preserve">Demontáž konstr.pro beztm.zasklení,vč.zasklení </t>
  </si>
  <si>
    <t>6/p:3,435*3</t>
  </si>
  <si>
    <t>7/p:5,7*2,9</t>
  </si>
  <si>
    <t>784</t>
  </si>
  <si>
    <t>Malby</t>
  </si>
  <si>
    <t>784422271R00</t>
  </si>
  <si>
    <t xml:space="preserve">Malba vápenná 2x, pačok 2x,1barva, místn. do 3,8 m </t>
  </si>
  <si>
    <t>D96</t>
  </si>
  <si>
    <t>Přesuny suti a vybouraných hmot</t>
  </si>
  <si>
    <t>199000000R00</t>
  </si>
  <si>
    <t xml:space="preserve">Poplatek za skladku suti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</si>
  <si>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</si>
  <si>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</si>
  <si>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</si>
  <si>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</si>
  <si>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</si>
  <si>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</si>
  <si>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</si>
  <si>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</si>
  <si>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979093111R00</t>
  </si>
  <si>
    <t xml:space="preserve">Uložení suti na skládku bez zhutnění </t>
  </si>
  <si>
    <t>EGP invest,spol. s r. o.</t>
  </si>
  <si>
    <t>Okna plastová bílá včetně vnitřních bílých parapet</t>
  </si>
  <si>
    <t xml:space="preserve">Klempířské práce - budou systémově řešeny všechny detaily klempířských prvků </t>
  </si>
  <si>
    <t>Venkovní okenní parapety - z titanzinku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</si>
</sst>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9" xfId="47" applyFont="1" applyBorder="1">
      <alignment/>
      <protection/>
    </xf>
    <xf numFmtId="0" fontId="23" fillId="0" borderId="49" xfId="47" applyFont="1" applyBorder="1">
      <alignment/>
      <protection/>
    </xf>
    <xf numFmtId="0" fontId="23" fillId="0" borderId="49" xfId="47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0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0" fontId="24" fillId="0" borderId="52" xfId="47" applyFont="1" applyBorder="1">
      <alignment/>
      <protection/>
    </xf>
    <xf numFmtId="0" fontId="23" fillId="0" borderId="52" xfId="47" applyFont="1" applyBorder="1">
      <alignment/>
      <protection/>
    </xf>
    <xf numFmtId="0" fontId="23" fillId="0" borderId="52" xfId="47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0" xfId="47" applyFont="1" applyBorder="1" applyAlignment="1">
      <alignment horizontal="right"/>
      <protection/>
    </xf>
    <xf numFmtId="0" fontId="23" fillId="0" borderId="49" xfId="47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49" fontId="25" fillId="0" borderId="58" xfId="47" applyNumberFormat="1" applyFont="1" applyBorder="1" applyAlignment="1">
      <alignment horizontal="left"/>
      <protection/>
    </xf>
    <xf numFmtId="0" fontId="38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9" fillId="19" borderId="61" xfId="47" applyNumberFormat="1" applyFont="1" applyFill="1" applyBorder="1" applyAlignment="1">
      <alignment horizontal="right" wrapText="1"/>
      <protection/>
    </xf>
    <xf numFmtId="0" fontId="39" fillId="19" borderId="42" xfId="47" applyFont="1" applyFill="1" applyBorder="1" applyAlignment="1">
      <alignment horizontal="left" wrapText="1"/>
      <protection/>
    </xf>
    <xf numFmtId="0" fontId="39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41" fillId="18" borderId="19" xfId="47" applyNumberFormat="1" applyFont="1" applyFill="1" applyBorder="1" applyAlignment="1">
      <alignment horizontal="left"/>
      <protection/>
    </xf>
    <xf numFmtId="0" fontId="41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2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3" fillId="0" borderId="0" xfId="47" applyFont="1" applyBorder="1">
      <alignment/>
      <protection/>
    </xf>
    <xf numFmtId="3" fontId="43" fillId="0" borderId="0" xfId="47" applyNumberFormat="1" applyFont="1" applyBorder="1" applyAlignment="1">
      <alignment horizontal="right"/>
      <protection/>
    </xf>
    <xf numFmtId="4" fontId="43" fillId="0" borderId="0" xfId="47" applyNumberFormat="1" applyFont="1" applyBorder="1">
      <alignment/>
      <protection/>
    </xf>
    <xf numFmtId="0" fontId="42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9" fillId="19" borderId="70" xfId="47" applyNumberFormat="1" applyFont="1" applyFill="1" applyBorder="1" applyAlignment="1">
      <alignment horizontal="left" wrapText="1"/>
      <protection/>
    </xf>
    <xf numFmtId="49" fontId="40" fillId="0" borderId="71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  <xf numFmtId="0" fontId="36" fillId="19" borderId="42" xfId="47" applyNumberFormat="1" applyFont="1" applyFill="1" applyBorder="1" applyAlignment="1">
      <alignment horizontal="left" wrapText="1" indent="1"/>
      <protection/>
    </xf>
    <xf numFmtId="0" fontId="37" fillId="0" borderId="0" xfId="0" applyNumberFormat="1" applyFont="1" applyAlignment="1">
      <alignment/>
    </xf>
    <xf numFmtId="0" fontId="37" fillId="0" borderId="22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3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 t="str">
        <f>Rekapitulace!G2</f>
        <v>Zateplení zdravotního střediska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78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2"/>
      <c r="D8" s="202"/>
      <c r="E8" s="203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2">
        <f>Projektant</f>
        <v>0</v>
      </c>
      <c r="D9" s="202"/>
      <c r="E9" s="203"/>
      <c r="F9" s="11"/>
      <c r="G9" s="33"/>
      <c r="H9" s="34"/>
    </row>
    <row r="10" spans="1:8" ht="12.75">
      <c r="A10" s="28" t="s">
        <v>14</v>
      </c>
      <c r="B10" s="11"/>
      <c r="C10" s="202"/>
      <c r="D10" s="202"/>
      <c r="E10" s="202"/>
      <c r="F10" s="35"/>
      <c r="G10" s="36"/>
      <c r="H10" s="37"/>
    </row>
    <row r="11" spans="1:57" ht="13.5" customHeight="1">
      <c r="A11" s="28" t="s">
        <v>15</v>
      </c>
      <c r="B11" s="11"/>
      <c r="C11" s="202" t="s">
        <v>259</v>
      </c>
      <c r="D11" s="202"/>
      <c r="E11" s="202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4"/>
      <c r="D12" s="204"/>
      <c r="E12" s="204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/>
      <c r="E15" s="57"/>
      <c r="F15" s="58"/>
      <c r="G15" s="55"/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/>
      <c r="E16" s="59"/>
      <c r="F16" s="60"/>
      <c r="G16" s="55"/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/>
      <c r="E17" s="59"/>
      <c r="F17" s="60"/>
      <c r="G17" s="55"/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/>
      <c r="E18" s="59"/>
      <c r="F18" s="60"/>
      <c r="G18" s="55"/>
    </row>
    <row r="19" spans="1:7" ht="15.7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06" t="s">
        <v>33</v>
      </c>
      <c r="B23" s="207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20</v>
      </c>
      <c r="D30" s="85" t="s">
        <v>43</v>
      </c>
      <c r="E30" s="87"/>
      <c r="F30" s="208">
        <f>C23-F32</f>
        <v>0</v>
      </c>
      <c r="G30" s="209"/>
    </row>
    <row r="31" spans="1:7" ht="12.75">
      <c r="A31" s="84" t="s">
        <v>44</v>
      </c>
      <c r="B31" s="85"/>
      <c r="C31" s="86">
        <f>SazbaDPH1</f>
        <v>20</v>
      </c>
      <c r="D31" s="85" t="s">
        <v>45</v>
      </c>
      <c r="E31" s="87"/>
      <c r="F31" s="208">
        <f>ROUND(PRODUCT(F30,C31/100),0)</f>
        <v>0</v>
      </c>
      <c r="G31" s="209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8">
        <v>0</v>
      </c>
      <c r="G32" s="209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8">
        <f>ROUND(PRODUCT(F32,C33/100),0)</f>
        <v>0</v>
      </c>
      <c r="G33" s="209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0">
        <f>ROUND(SUM(F30:F33),0)</f>
        <v>0</v>
      </c>
      <c r="G34" s="211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12"/>
      <c r="C37" s="212"/>
      <c r="D37" s="212"/>
      <c r="E37" s="212"/>
      <c r="F37" s="212"/>
      <c r="G37" s="212"/>
      <c r="H37" t="s">
        <v>5</v>
      </c>
    </row>
    <row r="38" spans="1:8" ht="12.75" customHeight="1">
      <c r="A38" s="95"/>
      <c r="B38" s="212"/>
      <c r="C38" s="212"/>
      <c r="D38" s="212"/>
      <c r="E38" s="212"/>
      <c r="F38" s="212"/>
      <c r="G38" s="212"/>
      <c r="H38" t="s">
        <v>5</v>
      </c>
    </row>
    <row r="39" spans="1:8" ht="12.75">
      <c r="A39" s="95"/>
      <c r="B39" s="212"/>
      <c r="C39" s="212"/>
      <c r="D39" s="212"/>
      <c r="E39" s="212"/>
      <c r="F39" s="212"/>
      <c r="G39" s="212"/>
      <c r="H39" t="s">
        <v>5</v>
      </c>
    </row>
    <row r="40" spans="1:8" ht="12.75">
      <c r="A40" s="95"/>
      <c r="B40" s="212"/>
      <c r="C40" s="212"/>
      <c r="D40" s="212"/>
      <c r="E40" s="212"/>
      <c r="F40" s="212"/>
      <c r="G40" s="212"/>
      <c r="H40" t="s">
        <v>5</v>
      </c>
    </row>
    <row r="41" spans="1:8" ht="12.75">
      <c r="A41" s="95"/>
      <c r="B41" s="212"/>
      <c r="C41" s="212"/>
      <c r="D41" s="212"/>
      <c r="E41" s="212"/>
      <c r="F41" s="212"/>
      <c r="G41" s="212"/>
      <c r="H41" t="s">
        <v>5</v>
      </c>
    </row>
    <row r="42" spans="1:8" ht="12.75">
      <c r="A42" s="95"/>
      <c r="B42" s="212"/>
      <c r="C42" s="212"/>
      <c r="D42" s="212"/>
      <c r="E42" s="212"/>
      <c r="F42" s="212"/>
      <c r="G42" s="212"/>
      <c r="H42" t="s">
        <v>5</v>
      </c>
    </row>
    <row r="43" spans="1:8" ht="12.75">
      <c r="A43" s="95"/>
      <c r="B43" s="212"/>
      <c r="C43" s="212"/>
      <c r="D43" s="212"/>
      <c r="E43" s="212"/>
      <c r="F43" s="212"/>
      <c r="G43" s="212"/>
      <c r="H43" t="s">
        <v>5</v>
      </c>
    </row>
    <row r="44" spans="1:8" ht="12.75">
      <c r="A44" s="95"/>
      <c r="B44" s="212"/>
      <c r="C44" s="212"/>
      <c r="D44" s="212"/>
      <c r="E44" s="212"/>
      <c r="F44" s="212"/>
      <c r="G44" s="212"/>
      <c r="H44" t="s">
        <v>5</v>
      </c>
    </row>
    <row r="45" spans="1:8" ht="0.75" customHeight="1">
      <c r="A45" s="95"/>
      <c r="B45" s="212"/>
      <c r="C45" s="212"/>
      <c r="D45" s="212"/>
      <c r="E45" s="212"/>
      <c r="F45" s="212"/>
      <c r="G45" s="212"/>
      <c r="H45" t="s">
        <v>5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6" t="str">
        <f>CONCATENATE(cislostavby," ",nazevstavby)</f>
        <v>E Rozpočty</v>
      </c>
      <c r="D1" s="97"/>
      <c r="E1" s="98"/>
      <c r="F1" s="97"/>
      <c r="G1" s="99" t="s">
        <v>49</v>
      </c>
      <c r="H1" s="100"/>
      <c r="I1" s="101"/>
    </row>
    <row r="2" spans="1:9" ht="13.5" thickBot="1">
      <c r="A2" s="217" t="s">
        <v>50</v>
      </c>
      <c r="B2" s="218"/>
      <c r="C2" s="102" t="str">
        <f>CONCATENATE(cisloobjektu," ",nazevobjektu)</f>
        <v>1 Rozpočty</v>
      </c>
      <c r="D2" s="103"/>
      <c r="E2" s="104"/>
      <c r="F2" s="103"/>
      <c r="G2" s="219" t="s">
        <v>79</v>
      </c>
      <c r="H2" s="220"/>
      <c r="I2" s="221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8" t="str">
        <f>Položky!B7</f>
        <v>3</v>
      </c>
      <c r="B7" s="114" t="str">
        <f>Položky!C7</f>
        <v>Svislé a kompletní konstrukce</v>
      </c>
      <c r="C7" s="65"/>
      <c r="D7" s="115"/>
      <c r="E7" s="199">
        <f>Položky!BA13</f>
        <v>0</v>
      </c>
      <c r="F7" s="200">
        <f>Položky!BB13</f>
        <v>0</v>
      </c>
      <c r="G7" s="200">
        <f>Položky!BC13</f>
        <v>0</v>
      </c>
      <c r="H7" s="200">
        <f>Položky!BD13</f>
        <v>0</v>
      </c>
      <c r="I7" s="201">
        <f>Položky!BE13</f>
        <v>0</v>
      </c>
    </row>
    <row r="8" spans="1:9" s="34" customFormat="1" ht="12.75">
      <c r="A8" s="198" t="str">
        <f>Položky!B14</f>
        <v>5</v>
      </c>
      <c r="B8" s="114" t="str">
        <f>Položky!C14</f>
        <v>Komunikace</v>
      </c>
      <c r="C8" s="65"/>
      <c r="D8" s="115"/>
      <c r="E8" s="199">
        <f>Položky!BA17</f>
        <v>0</v>
      </c>
      <c r="F8" s="200">
        <f>Položky!BB17</f>
        <v>0</v>
      </c>
      <c r="G8" s="200">
        <f>Položky!BC17</f>
        <v>0</v>
      </c>
      <c r="H8" s="200">
        <f>Položky!BD17</f>
        <v>0</v>
      </c>
      <c r="I8" s="201">
        <f>Položky!BE17</f>
        <v>0</v>
      </c>
    </row>
    <row r="9" spans="1:9" s="34" customFormat="1" ht="12.75">
      <c r="A9" s="198" t="str">
        <f>Položky!B18</f>
        <v>61</v>
      </c>
      <c r="B9" s="114" t="str">
        <f>Položky!C18</f>
        <v>Upravy povrchů vnitřní</v>
      </c>
      <c r="C9" s="65"/>
      <c r="D9" s="115"/>
      <c r="E9" s="199">
        <f>Položky!BA38</f>
        <v>0</v>
      </c>
      <c r="F9" s="200">
        <f>Položky!BB38</f>
        <v>0</v>
      </c>
      <c r="G9" s="200">
        <f>Položky!BC38</f>
        <v>0</v>
      </c>
      <c r="H9" s="200">
        <f>Položky!BD38</f>
        <v>0</v>
      </c>
      <c r="I9" s="201">
        <f>Položky!BE38</f>
        <v>0</v>
      </c>
    </row>
    <row r="10" spans="1:9" s="34" customFormat="1" ht="12.75">
      <c r="A10" s="198" t="str">
        <f>Položky!B39</f>
        <v>62</v>
      </c>
      <c r="B10" s="114" t="str">
        <f>Položky!C39</f>
        <v>Úpravy povrchů vnější</v>
      </c>
      <c r="C10" s="65"/>
      <c r="D10" s="115"/>
      <c r="E10" s="199">
        <f>Položky!BA57</f>
        <v>0</v>
      </c>
      <c r="F10" s="200">
        <f>Položky!BB57</f>
        <v>0</v>
      </c>
      <c r="G10" s="200">
        <f>Položky!BC57</f>
        <v>0</v>
      </c>
      <c r="H10" s="200">
        <f>Položky!BD57</f>
        <v>0</v>
      </c>
      <c r="I10" s="201">
        <f>Položky!BE57</f>
        <v>0</v>
      </c>
    </row>
    <row r="11" spans="1:9" s="34" customFormat="1" ht="12.75">
      <c r="A11" s="198" t="str">
        <f>Položky!B58</f>
        <v>9</v>
      </c>
      <c r="B11" s="114" t="str">
        <f>Položky!C58</f>
        <v>Ostatní konstrukce, bourání</v>
      </c>
      <c r="C11" s="65"/>
      <c r="D11" s="115"/>
      <c r="E11" s="199">
        <f>Položky!BA68</f>
        <v>0</v>
      </c>
      <c r="F11" s="200">
        <f>Položky!BB68</f>
        <v>0</v>
      </c>
      <c r="G11" s="200">
        <f>Položky!BC68</f>
        <v>0</v>
      </c>
      <c r="H11" s="200">
        <f>Položky!BD68</f>
        <v>0</v>
      </c>
      <c r="I11" s="201">
        <f>Položky!BE68</f>
        <v>0</v>
      </c>
    </row>
    <row r="12" spans="1:9" s="34" customFormat="1" ht="12.75">
      <c r="A12" s="198" t="str">
        <f>Položky!B69</f>
        <v>94</v>
      </c>
      <c r="B12" s="114" t="str">
        <f>Položky!C69</f>
        <v>Lešení a stavební výtahy</v>
      </c>
      <c r="C12" s="65"/>
      <c r="D12" s="115"/>
      <c r="E12" s="199">
        <f>Položky!BA80</f>
        <v>0</v>
      </c>
      <c r="F12" s="200">
        <f>Položky!BB80</f>
        <v>0</v>
      </c>
      <c r="G12" s="200">
        <f>Položky!BC80</f>
        <v>0</v>
      </c>
      <c r="H12" s="200">
        <f>Položky!BD80</f>
        <v>0</v>
      </c>
      <c r="I12" s="201">
        <f>Položky!BE80</f>
        <v>0</v>
      </c>
    </row>
    <row r="13" spans="1:9" s="34" customFormat="1" ht="12.75">
      <c r="A13" s="198" t="str">
        <f>Položky!B81</f>
        <v>95</v>
      </c>
      <c r="B13" s="114" t="str">
        <f>Položky!C81</f>
        <v>Dokončovací konstrukce na pozemních stavbách</v>
      </c>
      <c r="C13" s="65"/>
      <c r="D13" s="115"/>
      <c r="E13" s="199">
        <f>Položky!BA85</f>
        <v>0</v>
      </c>
      <c r="F13" s="200">
        <f>Položky!BB85</f>
        <v>0</v>
      </c>
      <c r="G13" s="200">
        <f>Položky!BC85</f>
        <v>0</v>
      </c>
      <c r="H13" s="200">
        <f>Položky!BD85</f>
        <v>0</v>
      </c>
      <c r="I13" s="201">
        <f>Položky!BE85</f>
        <v>0</v>
      </c>
    </row>
    <row r="14" spans="1:9" s="34" customFormat="1" ht="12.75">
      <c r="A14" s="198" t="str">
        <f>Položky!B86</f>
        <v>96</v>
      </c>
      <c r="B14" s="114" t="str">
        <f>Položky!C86</f>
        <v>Bourání konstrukcí</v>
      </c>
      <c r="C14" s="65"/>
      <c r="D14" s="115"/>
      <c r="E14" s="199">
        <f>Položky!BA103</f>
        <v>0</v>
      </c>
      <c r="F14" s="200">
        <f>Položky!BB103</f>
        <v>0</v>
      </c>
      <c r="G14" s="200">
        <f>Položky!BC103</f>
        <v>0</v>
      </c>
      <c r="H14" s="200">
        <f>Položky!BD103</f>
        <v>0</v>
      </c>
      <c r="I14" s="201">
        <f>Položky!BE103</f>
        <v>0</v>
      </c>
    </row>
    <row r="15" spans="1:9" s="34" customFormat="1" ht="12.75">
      <c r="A15" s="198" t="str">
        <f>Položky!B104</f>
        <v>99</v>
      </c>
      <c r="B15" s="114" t="str">
        <f>Položky!C104</f>
        <v>Staveništní přesun hmot</v>
      </c>
      <c r="C15" s="65"/>
      <c r="D15" s="115"/>
      <c r="E15" s="199">
        <f>Položky!BA106</f>
        <v>0</v>
      </c>
      <c r="F15" s="200">
        <f>Položky!BB106</f>
        <v>0</v>
      </c>
      <c r="G15" s="200">
        <f>Položky!BC106</f>
        <v>0</v>
      </c>
      <c r="H15" s="200">
        <f>Položky!BD106</f>
        <v>0</v>
      </c>
      <c r="I15" s="201">
        <f>Položky!BE106</f>
        <v>0</v>
      </c>
    </row>
    <row r="16" spans="1:9" s="34" customFormat="1" ht="12.75">
      <c r="A16" s="198" t="str">
        <f>Položky!B107</f>
        <v>712</v>
      </c>
      <c r="B16" s="114" t="str">
        <f>Položky!C107</f>
        <v>Živičné krytiny</v>
      </c>
      <c r="C16" s="65"/>
      <c r="D16" s="115"/>
      <c r="E16" s="199">
        <f>Položky!BA127</f>
        <v>0</v>
      </c>
      <c r="F16" s="200">
        <f>Položky!BB127</f>
        <v>0</v>
      </c>
      <c r="G16" s="200">
        <f>Položky!BC127</f>
        <v>0</v>
      </c>
      <c r="H16" s="200">
        <f>Položky!BD127</f>
        <v>0</v>
      </c>
      <c r="I16" s="201">
        <f>Položky!BE127</f>
        <v>0</v>
      </c>
    </row>
    <row r="17" spans="1:9" s="34" customFormat="1" ht="12.75">
      <c r="A17" s="198" t="str">
        <f>Položky!B128</f>
        <v>713</v>
      </c>
      <c r="B17" s="114" t="str">
        <f>Položky!C128</f>
        <v>Izolace tepelné</v>
      </c>
      <c r="C17" s="65"/>
      <c r="D17" s="115"/>
      <c r="E17" s="199">
        <f>Položky!BA136</f>
        <v>0</v>
      </c>
      <c r="F17" s="200">
        <f>Položky!BB136</f>
        <v>0</v>
      </c>
      <c r="G17" s="200">
        <f>Položky!BC136</f>
        <v>0</v>
      </c>
      <c r="H17" s="200">
        <f>Položky!BD136</f>
        <v>0</v>
      </c>
      <c r="I17" s="201">
        <f>Položky!BE136</f>
        <v>0</v>
      </c>
    </row>
    <row r="18" spans="1:9" s="34" customFormat="1" ht="12.75">
      <c r="A18" s="198" t="str">
        <f>Položky!B137</f>
        <v>764</v>
      </c>
      <c r="B18" s="114" t="str">
        <f>Položky!C137</f>
        <v>Konstrukce klempířské</v>
      </c>
      <c r="C18" s="65"/>
      <c r="D18" s="115"/>
      <c r="E18" s="199">
        <f>Položky!BA140</f>
        <v>0</v>
      </c>
      <c r="F18" s="200">
        <f>Položky!BB140</f>
        <v>0</v>
      </c>
      <c r="G18" s="200">
        <f>Položky!BC140</f>
        <v>0</v>
      </c>
      <c r="H18" s="200">
        <f>Položky!BD140</f>
        <v>0</v>
      </c>
      <c r="I18" s="201">
        <f>Položky!BE140</f>
        <v>0</v>
      </c>
    </row>
    <row r="19" spans="1:9" s="34" customFormat="1" ht="12.75">
      <c r="A19" s="198" t="str">
        <f>Položky!B141</f>
        <v>767</v>
      </c>
      <c r="B19" s="114" t="str">
        <f>Položky!C141</f>
        <v>Konstrukce zámečnické</v>
      </c>
      <c r="C19" s="65"/>
      <c r="D19" s="115"/>
      <c r="E19" s="199">
        <f>Položky!BA145</f>
        <v>0</v>
      </c>
      <c r="F19" s="200">
        <f>Položky!BB145</f>
        <v>0</v>
      </c>
      <c r="G19" s="200">
        <f>Položky!BC145</f>
        <v>0</v>
      </c>
      <c r="H19" s="200">
        <f>Položky!BD145</f>
        <v>0</v>
      </c>
      <c r="I19" s="201">
        <f>Položky!BE145</f>
        <v>0</v>
      </c>
    </row>
    <row r="20" spans="1:9" s="34" customFormat="1" ht="12.75">
      <c r="A20" s="198" t="str">
        <f>Položky!B146</f>
        <v>784</v>
      </c>
      <c r="B20" s="114" t="str">
        <f>Položky!C146</f>
        <v>Malby</v>
      </c>
      <c r="C20" s="65"/>
      <c r="D20" s="115"/>
      <c r="E20" s="199">
        <f>Položky!BA156</f>
        <v>0</v>
      </c>
      <c r="F20" s="200">
        <f>Položky!BB156</f>
        <v>0</v>
      </c>
      <c r="G20" s="200">
        <f>Položky!BC156</f>
        <v>0</v>
      </c>
      <c r="H20" s="200">
        <f>Položky!BD156</f>
        <v>0</v>
      </c>
      <c r="I20" s="201">
        <f>Položky!BE156</f>
        <v>0</v>
      </c>
    </row>
    <row r="21" spans="1:9" s="34" customFormat="1" ht="13.5" thickBot="1">
      <c r="A21" s="198" t="str">
        <f>Položky!B157</f>
        <v>D96</v>
      </c>
      <c r="B21" s="114" t="str">
        <f>Položky!C157</f>
        <v>Přesuny suti a vybouraných hmot</v>
      </c>
      <c r="C21" s="65"/>
      <c r="D21" s="115"/>
      <c r="E21" s="199">
        <f>Položky!BA164</f>
        <v>0</v>
      </c>
      <c r="F21" s="200">
        <f>Položky!BB164</f>
        <v>0</v>
      </c>
      <c r="G21" s="200">
        <f>Položky!BC164</f>
        <v>0</v>
      </c>
      <c r="H21" s="200">
        <f>Položky!BD164</f>
        <v>0</v>
      </c>
      <c r="I21" s="201">
        <f>Položky!BE164</f>
        <v>0</v>
      </c>
    </row>
    <row r="22" spans="1:9" s="122" customFormat="1" ht="13.5" thickBot="1">
      <c r="A22" s="116"/>
      <c r="B22" s="117" t="s">
        <v>57</v>
      </c>
      <c r="C22" s="117"/>
      <c r="D22" s="118"/>
      <c r="E22" s="119">
        <f>SUM(E7:E21)</f>
        <v>0</v>
      </c>
      <c r="F22" s="120">
        <f>SUM(F7:F21)</f>
        <v>0</v>
      </c>
      <c r="G22" s="120">
        <f>SUM(G7:G21)</f>
        <v>0</v>
      </c>
      <c r="H22" s="120">
        <f>SUM(H7:H21)</f>
        <v>0</v>
      </c>
      <c r="I22" s="121">
        <f>SUM(I7:I21)</f>
        <v>0</v>
      </c>
    </row>
    <row r="23" spans="1:9" ht="12.75">
      <c r="A23" s="65"/>
      <c r="B23" s="65"/>
      <c r="C23" s="65"/>
      <c r="D23" s="65"/>
      <c r="E23" s="65"/>
      <c r="F23" s="65"/>
      <c r="G23" s="65"/>
      <c r="H23" s="65"/>
      <c r="I23" s="65"/>
    </row>
    <row r="24" spans="1:57" ht="19.5" customHeight="1">
      <c r="A24" s="106" t="s">
        <v>58</v>
      </c>
      <c r="B24" s="106"/>
      <c r="C24" s="106"/>
      <c r="D24" s="106"/>
      <c r="E24" s="106"/>
      <c r="F24" s="106"/>
      <c r="G24" s="123"/>
      <c r="H24" s="106"/>
      <c r="I24" s="106"/>
      <c r="BA24" s="40"/>
      <c r="BB24" s="40"/>
      <c r="BC24" s="40"/>
      <c r="BD24" s="40"/>
      <c r="BE24" s="40"/>
    </row>
    <row r="25" spans="1:9" ht="13.5" thickBot="1">
      <c r="A25" s="76"/>
      <c r="B25" s="76"/>
      <c r="C25" s="76"/>
      <c r="D25" s="76"/>
      <c r="E25" s="76"/>
      <c r="F25" s="76"/>
      <c r="G25" s="76"/>
      <c r="H25" s="76"/>
      <c r="I25" s="76"/>
    </row>
    <row r="26" spans="1:9" ht="12.75">
      <c r="A26" s="70" t="s">
        <v>59</v>
      </c>
      <c r="B26" s="71"/>
      <c r="C26" s="71"/>
      <c r="D26" s="124"/>
      <c r="E26" s="125" t="s">
        <v>60</v>
      </c>
      <c r="F26" s="126" t="s">
        <v>61</v>
      </c>
      <c r="G26" s="127" t="s">
        <v>62</v>
      </c>
      <c r="H26" s="128"/>
      <c r="I26" s="129" t="s">
        <v>60</v>
      </c>
    </row>
    <row r="27" spans="1:53" ht="12.75">
      <c r="A27" s="63"/>
      <c r="B27" s="54"/>
      <c r="C27" s="54"/>
      <c r="D27" s="130"/>
      <c r="E27" s="131"/>
      <c r="F27" s="132"/>
      <c r="G27" s="133">
        <f>CHOOSE(BA27+1,HSV+PSV,HSV+PSV+Mont,HSV+PSV+Dodavka+Mont,HSV,PSV,Mont,Dodavka,Mont+Dodavka,0)</f>
        <v>0</v>
      </c>
      <c r="H27" s="134"/>
      <c r="I27" s="135">
        <f>E27+F27*G27/100</f>
        <v>0</v>
      </c>
      <c r="BA27">
        <v>8</v>
      </c>
    </row>
    <row r="28" spans="1:9" ht="13.5" thickBot="1">
      <c r="A28" s="136"/>
      <c r="B28" s="137" t="s">
        <v>63</v>
      </c>
      <c r="C28" s="138"/>
      <c r="D28" s="139"/>
      <c r="E28" s="140"/>
      <c r="F28" s="141"/>
      <c r="G28" s="141"/>
      <c r="H28" s="213">
        <f>SUM(H27:H27)</f>
        <v>0</v>
      </c>
      <c r="I28" s="214"/>
    </row>
    <row r="30" spans="2:9" ht="12.75">
      <c r="B30" s="122"/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</sheetData>
  <sheetProtection/>
  <mergeCells count="4">
    <mergeCell ref="H28:I28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showGridLines="0" showZeros="0" tabSelected="1" zoomScalePageLayoutView="0" workbookViewId="0" topLeftCell="A157">
      <selection activeCell="D168" sqref="D168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2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4" t="s">
        <v>76</v>
      </c>
      <c r="B1" s="224"/>
      <c r="C1" s="224"/>
      <c r="D1" s="224"/>
      <c r="E1" s="224"/>
      <c r="F1" s="224"/>
      <c r="G1" s="224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5" t="s">
        <v>48</v>
      </c>
      <c r="B3" s="216"/>
      <c r="C3" s="96" t="str">
        <f>CONCATENATE(cislostavby," ",nazevstavby)</f>
        <v>E Rozpočty</v>
      </c>
      <c r="D3" s="97"/>
      <c r="E3" s="150" t="s">
        <v>64</v>
      </c>
      <c r="F3" s="151">
        <f>Rekapitulace!H1</f>
        <v>0</v>
      </c>
      <c r="G3" s="152"/>
    </row>
    <row r="4" spans="1:7" ht="13.5" thickBot="1">
      <c r="A4" s="225" t="s">
        <v>50</v>
      </c>
      <c r="B4" s="218"/>
      <c r="C4" s="102" t="str">
        <f>CONCATENATE(cisloobjektu," ",nazevobjektu)</f>
        <v>1 Rozpočty</v>
      </c>
      <c r="D4" s="103"/>
      <c r="E4" s="226" t="str">
        <f>Rekapitulace!G2</f>
        <v>Zateplení zdravotního střediska</v>
      </c>
      <c r="F4" s="227"/>
      <c r="G4" s="228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80</v>
      </c>
      <c r="C7" s="162" t="s">
        <v>81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82</v>
      </c>
      <c r="C8" s="170" t="s">
        <v>83</v>
      </c>
      <c r="D8" s="171" t="s">
        <v>84</v>
      </c>
      <c r="E8" s="172">
        <v>0.63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0.76</v>
      </c>
    </row>
    <row r="9" spans="1:15" ht="12.75">
      <c r="A9" s="175"/>
      <c r="B9" s="178"/>
      <c r="C9" s="222" t="s">
        <v>85</v>
      </c>
      <c r="D9" s="223"/>
      <c r="E9" s="179">
        <v>0.63</v>
      </c>
      <c r="F9" s="180"/>
      <c r="G9" s="181"/>
      <c r="M9" s="177" t="s">
        <v>85</v>
      </c>
      <c r="O9" s="167"/>
    </row>
    <row r="10" spans="1:104" ht="12.75">
      <c r="A10" s="168">
        <v>2</v>
      </c>
      <c r="B10" s="169" t="s">
        <v>86</v>
      </c>
      <c r="C10" s="170" t="s">
        <v>87</v>
      </c>
      <c r="D10" s="171" t="s">
        <v>88</v>
      </c>
      <c r="E10" s="172">
        <v>96.5952</v>
      </c>
      <c r="F10" s="172">
        <v>0</v>
      </c>
      <c r="G10" s="173">
        <f>E10*F10</f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</v>
      </c>
      <c r="CB10" s="174">
        <v>1</v>
      </c>
      <c r="CZ10" s="145">
        <v>0.06863</v>
      </c>
    </row>
    <row r="11" spans="1:15" ht="12.75">
      <c r="A11" s="175"/>
      <c r="B11" s="178"/>
      <c r="C11" s="222" t="s">
        <v>89</v>
      </c>
      <c r="D11" s="223"/>
      <c r="E11" s="179">
        <v>64.3968</v>
      </c>
      <c r="F11" s="180"/>
      <c r="G11" s="181"/>
      <c r="M11" s="177" t="s">
        <v>89</v>
      </c>
      <c r="O11" s="167"/>
    </row>
    <row r="12" spans="1:15" ht="12.75">
      <c r="A12" s="175"/>
      <c r="B12" s="178"/>
      <c r="C12" s="222" t="s">
        <v>90</v>
      </c>
      <c r="D12" s="223"/>
      <c r="E12" s="179">
        <v>32.1984</v>
      </c>
      <c r="F12" s="180"/>
      <c r="G12" s="181"/>
      <c r="M12" s="177" t="s">
        <v>90</v>
      </c>
      <c r="O12" s="167"/>
    </row>
    <row r="13" spans="1:57" ht="12.75">
      <c r="A13" s="182"/>
      <c r="B13" s="183" t="s">
        <v>74</v>
      </c>
      <c r="C13" s="184" t="str">
        <f>CONCATENATE(B7," ",C7)</f>
        <v>3 Svislé a kompletní konstrukce</v>
      </c>
      <c r="D13" s="185"/>
      <c r="E13" s="186"/>
      <c r="F13" s="187"/>
      <c r="G13" s="188">
        <f>SUM(G7:G12)</f>
        <v>0</v>
      </c>
      <c r="O13" s="167">
        <v>4</v>
      </c>
      <c r="BA13" s="189">
        <f>SUM(BA7:BA12)</f>
        <v>0</v>
      </c>
      <c r="BB13" s="189">
        <f>SUM(BB7:BB12)</f>
        <v>0</v>
      </c>
      <c r="BC13" s="189">
        <f>SUM(BC7:BC12)</f>
        <v>0</v>
      </c>
      <c r="BD13" s="189">
        <f>SUM(BD7:BD12)</f>
        <v>0</v>
      </c>
      <c r="BE13" s="189">
        <f>SUM(BE7:BE12)</f>
        <v>0</v>
      </c>
    </row>
    <row r="14" spans="1:15" ht="12.75">
      <c r="A14" s="160" t="s">
        <v>72</v>
      </c>
      <c r="B14" s="161" t="s">
        <v>91</v>
      </c>
      <c r="C14" s="162" t="s">
        <v>92</v>
      </c>
      <c r="D14" s="163"/>
      <c r="E14" s="164"/>
      <c r="F14" s="164"/>
      <c r="G14" s="165"/>
      <c r="H14" s="166"/>
      <c r="I14" s="166"/>
      <c r="O14" s="167">
        <v>1</v>
      </c>
    </row>
    <row r="15" spans="1:104" ht="22.5">
      <c r="A15" s="168">
        <v>3</v>
      </c>
      <c r="B15" s="169" t="s">
        <v>93</v>
      </c>
      <c r="C15" s="170" t="s">
        <v>94</v>
      </c>
      <c r="D15" s="171" t="s">
        <v>88</v>
      </c>
      <c r="E15" s="172">
        <v>33.25</v>
      </c>
      <c r="F15" s="172">
        <v>0</v>
      </c>
      <c r="G15" s="173">
        <f>E15*F15</f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1</v>
      </c>
      <c r="CZ15" s="145">
        <v>0.10362</v>
      </c>
    </row>
    <row r="16" spans="1:15" ht="12.75">
      <c r="A16" s="175"/>
      <c r="B16" s="178"/>
      <c r="C16" s="222" t="s">
        <v>95</v>
      </c>
      <c r="D16" s="223"/>
      <c r="E16" s="179">
        <v>33.25</v>
      </c>
      <c r="F16" s="180"/>
      <c r="G16" s="181"/>
      <c r="M16" s="177" t="s">
        <v>95</v>
      </c>
      <c r="O16" s="167"/>
    </row>
    <row r="17" spans="1:57" ht="12.75">
      <c r="A17" s="182"/>
      <c r="B17" s="183" t="s">
        <v>74</v>
      </c>
      <c r="C17" s="184" t="str">
        <f>CONCATENATE(B14," ",C14)</f>
        <v>5 Komunikace</v>
      </c>
      <c r="D17" s="185"/>
      <c r="E17" s="186"/>
      <c r="F17" s="187"/>
      <c r="G17" s="188">
        <f>SUM(G14:G16)</f>
        <v>0</v>
      </c>
      <c r="O17" s="167">
        <v>4</v>
      </c>
      <c r="BA17" s="189">
        <f>SUM(BA14:BA16)</f>
        <v>0</v>
      </c>
      <c r="BB17" s="189">
        <f>SUM(BB14:BB16)</f>
        <v>0</v>
      </c>
      <c r="BC17" s="189">
        <f>SUM(BC14:BC16)</f>
        <v>0</v>
      </c>
      <c r="BD17" s="189">
        <f>SUM(BD14:BD16)</f>
        <v>0</v>
      </c>
      <c r="BE17" s="189">
        <f>SUM(BE14:BE16)</f>
        <v>0</v>
      </c>
    </row>
    <row r="18" spans="1:15" ht="12.75">
      <c r="A18" s="160" t="s">
        <v>72</v>
      </c>
      <c r="B18" s="161" t="s">
        <v>96</v>
      </c>
      <c r="C18" s="162" t="s">
        <v>97</v>
      </c>
      <c r="D18" s="163"/>
      <c r="E18" s="164"/>
      <c r="F18" s="164"/>
      <c r="G18" s="165"/>
      <c r="H18" s="166"/>
      <c r="I18" s="166"/>
      <c r="O18" s="167">
        <v>1</v>
      </c>
    </row>
    <row r="19" spans="1:104" ht="12.75">
      <c r="A19" s="168">
        <v>4</v>
      </c>
      <c r="B19" s="169" t="s">
        <v>98</v>
      </c>
      <c r="C19" s="170" t="s">
        <v>99</v>
      </c>
      <c r="D19" s="171" t="s">
        <v>88</v>
      </c>
      <c r="E19" s="172">
        <v>76.1176</v>
      </c>
      <c r="F19" s="172">
        <v>0</v>
      </c>
      <c r="G19" s="173">
        <f>E19*F19</f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1</v>
      </c>
      <c r="CZ19" s="145">
        <v>0.05729</v>
      </c>
    </row>
    <row r="20" spans="1:15" ht="12.75">
      <c r="A20" s="175"/>
      <c r="B20" s="176"/>
      <c r="C20" s="229" t="s">
        <v>100</v>
      </c>
      <c r="D20" s="230"/>
      <c r="E20" s="230"/>
      <c r="F20" s="230"/>
      <c r="G20" s="231"/>
      <c r="L20" s="177" t="s">
        <v>100</v>
      </c>
      <c r="O20" s="167">
        <v>3</v>
      </c>
    </row>
    <row r="21" spans="1:15" ht="12.75">
      <c r="A21" s="175"/>
      <c r="B21" s="178"/>
      <c r="C21" s="222" t="s">
        <v>101</v>
      </c>
      <c r="D21" s="223"/>
      <c r="E21" s="179">
        <v>62.0416</v>
      </c>
      <c r="F21" s="180"/>
      <c r="G21" s="181"/>
      <c r="M21" s="177" t="s">
        <v>101</v>
      </c>
      <c r="O21" s="167"/>
    </row>
    <row r="22" spans="1:15" ht="12.75">
      <c r="A22" s="175"/>
      <c r="B22" s="178"/>
      <c r="C22" s="222" t="s">
        <v>102</v>
      </c>
      <c r="D22" s="223"/>
      <c r="E22" s="179">
        <v>5.568</v>
      </c>
      <c r="F22" s="180"/>
      <c r="G22" s="181"/>
      <c r="M22" s="177" t="s">
        <v>102</v>
      </c>
      <c r="O22" s="167"/>
    </row>
    <row r="23" spans="1:15" ht="12.75">
      <c r="A23" s="175"/>
      <c r="B23" s="178"/>
      <c r="C23" s="222" t="s">
        <v>103</v>
      </c>
      <c r="D23" s="223"/>
      <c r="E23" s="179">
        <v>3.1744</v>
      </c>
      <c r="F23" s="180"/>
      <c r="G23" s="181"/>
      <c r="M23" s="177" t="s">
        <v>103</v>
      </c>
      <c r="O23" s="167"/>
    </row>
    <row r="24" spans="1:15" ht="12.75">
      <c r="A24" s="175"/>
      <c r="B24" s="178"/>
      <c r="C24" s="222" t="s">
        <v>104</v>
      </c>
      <c r="D24" s="223"/>
      <c r="E24" s="179">
        <v>1.552</v>
      </c>
      <c r="F24" s="180"/>
      <c r="G24" s="181"/>
      <c r="M24" s="177" t="s">
        <v>104</v>
      </c>
      <c r="O24" s="167"/>
    </row>
    <row r="25" spans="1:15" ht="12.75">
      <c r="A25" s="175"/>
      <c r="B25" s="178"/>
      <c r="C25" s="222" t="s">
        <v>105</v>
      </c>
      <c r="D25" s="223"/>
      <c r="E25" s="179">
        <v>1.0296</v>
      </c>
      <c r="F25" s="180"/>
      <c r="G25" s="181"/>
      <c r="M25" s="177" t="s">
        <v>105</v>
      </c>
      <c r="O25" s="167"/>
    </row>
    <row r="26" spans="1:15" ht="12.75">
      <c r="A26" s="175"/>
      <c r="B26" s="178"/>
      <c r="C26" s="222" t="s">
        <v>106</v>
      </c>
      <c r="D26" s="223"/>
      <c r="E26" s="179">
        <v>2.752</v>
      </c>
      <c r="F26" s="180"/>
      <c r="G26" s="181"/>
      <c r="M26" s="177" t="s">
        <v>106</v>
      </c>
      <c r="O26" s="167"/>
    </row>
    <row r="27" spans="1:104" ht="12.75">
      <c r="A27" s="168">
        <v>5</v>
      </c>
      <c r="B27" s="169" t="s">
        <v>107</v>
      </c>
      <c r="C27" s="170" t="s">
        <v>108</v>
      </c>
      <c r="D27" s="171" t="s">
        <v>88</v>
      </c>
      <c r="E27" s="172">
        <v>161.7499</v>
      </c>
      <c r="F27" s="172">
        <v>0</v>
      </c>
      <c r="G27" s="173">
        <f>E27*F27</f>
        <v>0</v>
      </c>
      <c r="O27" s="167">
        <v>2</v>
      </c>
      <c r="AA27" s="145">
        <v>12</v>
      </c>
      <c r="AB27" s="145">
        <v>0</v>
      </c>
      <c r="AC27" s="145">
        <v>36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4">
        <v>12</v>
      </c>
      <c r="CB27" s="174">
        <v>0</v>
      </c>
      <c r="CZ27" s="145">
        <v>0.05729</v>
      </c>
    </row>
    <row r="28" spans="1:15" ht="12.75">
      <c r="A28" s="175"/>
      <c r="B28" s="176"/>
      <c r="C28" s="229" t="s">
        <v>109</v>
      </c>
      <c r="D28" s="230"/>
      <c r="E28" s="230"/>
      <c r="F28" s="230"/>
      <c r="G28" s="231"/>
      <c r="L28" s="177" t="s">
        <v>109</v>
      </c>
      <c r="O28" s="167">
        <v>3</v>
      </c>
    </row>
    <row r="29" spans="1:15" ht="12.75">
      <c r="A29" s="175"/>
      <c r="B29" s="178"/>
      <c r="C29" s="222" t="s">
        <v>110</v>
      </c>
      <c r="D29" s="223"/>
      <c r="E29" s="179">
        <v>131.8384</v>
      </c>
      <c r="F29" s="180"/>
      <c r="G29" s="181"/>
      <c r="M29" s="177" t="s">
        <v>110</v>
      </c>
      <c r="O29" s="167"/>
    </row>
    <row r="30" spans="1:15" ht="12.75">
      <c r="A30" s="175"/>
      <c r="B30" s="178"/>
      <c r="C30" s="222" t="s">
        <v>111</v>
      </c>
      <c r="D30" s="223"/>
      <c r="E30" s="179">
        <v>11.832</v>
      </c>
      <c r="F30" s="180"/>
      <c r="G30" s="181"/>
      <c r="M30" s="177" t="s">
        <v>111</v>
      </c>
      <c r="O30" s="167"/>
    </row>
    <row r="31" spans="1:15" ht="12.75">
      <c r="A31" s="175"/>
      <c r="B31" s="178"/>
      <c r="C31" s="222" t="s">
        <v>112</v>
      </c>
      <c r="D31" s="223"/>
      <c r="E31" s="179">
        <v>6.7456</v>
      </c>
      <c r="F31" s="180"/>
      <c r="G31" s="181"/>
      <c r="M31" s="177" t="s">
        <v>112</v>
      </c>
      <c r="O31" s="167"/>
    </row>
    <row r="32" spans="1:15" ht="12.75">
      <c r="A32" s="175"/>
      <c r="B32" s="178"/>
      <c r="C32" s="222" t="s">
        <v>113</v>
      </c>
      <c r="D32" s="223"/>
      <c r="E32" s="179">
        <v>3.298</v>
      </c>
      <c r="F32" s="180"/>
      <c r="G32" s="181"/>
      <c r="M32" s="177" t="s">
        <v>113</v>
      </c>
      <c r="O32" s="167"/>
    </row>
    <row r="33" spans="1:15" ht="12.75">
      <c r="A33" s="175"/>
      <c r="B33" s="178"/>
      <c r="C33" s="222" t="s">
        <v>114</v>
      </c>
      <c r="D33" s="223"/>
      <c r="E33" s="179">
        <v>2.1879</v>
      </c>
      <c r="F33" s="180"/>
      <c r="G33" s="181"/>
      <c r="M33" s="177" t="s">
        <v>114</v>
      </c>
      <c r="O33" s="167"/>
    </row>
    <row r="34" spans="1:15" ht="12.75">
      <c r="A34" s="175"/>
      <c r="B34" s="178"/>
      <c r="C34" s="222" t="s">
        <v>115</v>
      </c>
      <c r="D34" s="223"/>
      <c r="E34" s="179">
        <v>5.848</v>
      </c>
      <c r="F34" s="180"/>
      <c r="G34" s="181"/>
      <c r="M34" s="177" t="s">
        <v>115</v>
      </c>
      <c r="O34" s="167"/>
    </row>
    <row r="35" spans="1:104" ht="22.5">
      <c r="A35" s="168">
        <v>6</v>
      </c>
      <c r="B35" s="169" t="s">
        <v>116</v>
      </c>
      <c r="C35" s="170" t="s">
        <v>117</v>
      </c>
      <c r="D35" s="171" t="s">
        <v>88</v>
      </c>
      <c r="E35" s="172">
        <v>96.5952</v>
      </c>
      <c r="F35" s="172">
        <v>0</v>
      </c>
      <c r="G35" s="173">
        <f>E35*F35</f>
        <v>0</v>
      </c>
      <c r="O35" s="167">
        <v>2</v>
      </c>
      <c r="AA35" s="145">
        <v>12</v>
      </c>
      <c r="AB35" s="145">
        <v>0</v>
      </c>
      <c r="AC35" s="145">
        <v>43</v>
      </c>
      <c r="AZ35" s="145">
        <v>1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4">
        <v>12</v>
      </c>
      <c r="CB35" s="174">
        <v>0</v>
      </c>
      <c r="CZ35" s="145">
        <v>0.05015</v>
      </c>
    </row>
    <row r="36" spans="1:15" ht="12.75">
      <c r="A36" s="175"/>
      <c r="B36" s="178"/>
      <c r="C36" s="222" t="s">
        <v>89</v>
      </c>
      <c r="D36" s="223"/>
      <c r="E36" s="179">
        <v>64.3968</v>
      </c>
      <c r="F36" s="180"/>
      <c r="G36" s="181"/>
      <c r="M36" s="177" t="s">
        <v>89</v>
      </c>
      <c r="O36" s="167"/>
    </row>
    <row r="37" spans="1:15" ht="12.75">
      <c r="A37" s="175"/>
      <c r="B37" s="178"/>
      <c r="C37" s="222" t="s">
        <v>90</v>
      </c>
      <c r="D37" s="223"/>
      <c r="E37" s="179">
        <v>32.1984</v>
      </c>
      <c r="F37" s="180"/>
      <c r="G37" s="181"/>
      <c r="M37" s="177" t="s">
        <v>90</v>
      </c>
      <c r="O37" s="167"/>
    </row>
    <row r="38" spans="1:57" ht="12.75">
      <c r="A38" s="182"/>
      <c r="B38" s="183" t="s">
        <v>74</v>
      </c>
      <c r="C38" s="184" t="str">
        <f>CONCATENATE(B18," ",C18)</f>
        <v>61 Upravy povrchů vnitřní</v>
      </c>
      <c r="D38" s="185"/>
      <c r="E38" s="186"/>
      <c r="F38" s="187"/>
      <c r="G38" s="188">
        <f>SUM(G18:G37)</f>
        <v>0</v>
      </c>
      <c r="O38" s="167">
        <v>4</v>
      </c>
      <c r="BA38" s="189">
        <f>SUM(BA18:BA37)</f>
        <v>0</v>
      </c>
      <c r="BB38" s="189">
        <f>SUM(BB18:BB37)</f>
        <v>0</v>
      </c>
      <c r="BC38" s="189">
        <f>SUM(BC18:BC37)</f>
        <v>0</v>
      </c>
      <c r="BD38" s="189">
        <f>SUM(BD18:BD37)</f>
        <v>0</v>
      </c>
      <c r="BE38" s="189">
        <f>SUM(BE18:BE37)</f>
        <v>0</v>
      </c>
    </row>
    <row r="39" spans="1:15" ht="12.75">
      <c r="A39" s="160" t="s">
        <v>72</v>
      </c>
      <c r="B39" s="161" t="s">
        <v>118</v>
      </c>
      <c r="C39" s="162" t="s">
        <v>119</v>
      </c>
      <c r="D39" s="163"/>
      <c r="E39" s="164"/>
      <c r="F39" s="164"/>
      <c r="G39" s="165"/>
      <c r="H39" s="166"/>
      <c r="I39" s="166"/>
      <c r="O39" s="167">
        <v>1</v>
      </c>
    </row>
    <row r="40" spans="1:104" ht="12.75">
      <c r="A40" s="168">
        <v>7</v>
      </c>
      <c r="B40" s="169" t="s">
        <v>120</v>
      </c>
      <c r="C40" s="170" t="s">
        <v>121</v>
      </c>
      <c r="D40" s="171" t="s">
        <v>88</v>
      </c>
      <c r="E40" s="172">
        <v>371.7</v>
      </c>
      <c r="F40" s="172">
        <v>0</v>
      </c>
      <c r="G40" s="173">
        <f>E40*F40</f>
        <v>0</v>
      </c>
      <c r="O40" s="167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>IF(AZ40=1,G40,0)</f>
        <v>0</v>
      </c>
      <c r="BB40" s="145">
        <f>IF(AZ40=2,G40,0)</f>
        <v>0</v>
      </c>
      <c r="BC40" s="145">
        <f>IF(AZ40=3,G40,0)</f>
        <v>0</v>
      </c>
      <c r="BD40" s="145">
        <f>IF(AZ40=4,G40,0)</f>
        <v>0</v>
      </c>
      <c r="BE40" s="145">
        <f>IF(AZ40=5,G40,0)</f>
        <v>0</v>
      </c>
      <c r="CA40" s="174">
        <v>1</v>
      </c>
      <c r="CB40" s="174">
        <v>1</v>
      </c>
      <c r="CZ40" s="145">
        <v>0.01776</v>
      </c>
    </row>
    <row r="41" spans="1:15" ht="22.5">
      <c r="A41" s="175"/>
      <c r="B41" s="176"/>
      <c r="C41" s="229" t="s">
        <v>122</v>
      </c>
      <c r="D41" s="230"/>
      <c r="E41" s="230"/>
      <c r="F41" s="230"/>
      <c r="G41" s="231"/>
      <c r="L41" s="177" t="s">
        <v>122</v>
      </c>
      <c r="O41" s="167">
        <v>3</v>
      </c>
    </row>
    <row r="42" spans="1:15" ht="12.75">
      <c r="A42" s="175"/>
      <c r="B42" s="178"/>
      <c r="C42" s="222" t="s">
        <v>123</v>
      </c>
      <c r="D42" s="223"/>
      <c r="E42" s="179">
        <v>371.7</v>
      </c>
      <c r="F42" s="180"/>
      <c r="G42" s="181"/>
      <c r="M42" s="177" t="s">
        <v>123</v>
      </c>
      <c r="O42" s="167"/>
    </row>
    <row r="43" spans="1:104" ht="12.75">
      <c r="A43" s="168">
        <v>8</v>
      </c>
      <c r="B43" s="169" t="s">
        <v>124</v>
      </c>
      <c r="C43" s="170" t="s">
        <v>125</v>
      </c>
      <c r="D43" s="171" t="s">
        <v>88</v>
      </c>
      <c r="E43" s="172">
        <v>39.36</v>
      </c>
      <c r="F43" s="172">
        <v>0</v>
      </c>
      <c r="G43" s="173">
        <f>E43*F43</f>
        <v>0</v>
      </c>
      <c r="O43" s="167">
        <v>2</v>
      </c>
      <c r="AA43" s="145">
        <v>1</v>
      </c>
      <c r="AB43" s="145">
        <v>1</v>
      </c>
      <c r="AC43" s="145">
        <v>1</v>
      </c>
      <c r="AZ43" s="145">
        <v>1</v>
      </c>
      <c r="BA43" s="145">
        <f>IF(AZ43=1,G43,0)</f>
        <v>0</v>
      </c>
      <c r="BB43" s="145">
        <f>IF(AZ43=2,G43,0)</f>
        <v>0</v>
      </c>
      <c r="BC43" s="145">
        <f>IF(AZ43=3,G43,0)</f>
        <v>0</v>
      </c>
      <c r="BD43" s="145">
        <f>IF(AZ43=4,G43,0)</f>
        <v>0</v>
      </c>
      <c r="BE43" s="145">
        <f>IF(AZ43=5,G43,0)</f>
        <v>0</v>
      </c>
      <c r="CA43" s="174">
        <v>1</v>
      </c>
      <c r="CB43" s="174">
        <v>1</v>
      </c>
      <c r="CZ43" s="145">
        <v>0.01391</v>
      </c>
    </row>
    <row r="44" spans="1:15" ht="22.5">
      <c r="A44" s="175"/>
      <c r="B44" s="176"/>
      <c r="C44" s="229" t="s">
        <v>126</v>
      </c>
      <c r="D44" s="230"/>
      <c r="E44" s="230"/>
      <c r="F44" s="230"/>
      <c r="G44" s="231"/>
      <c r="L44" s="177" t="s">
        <v>126</v>
      </c>
      <c r="O44" s="167">
        <v>3</v>
      </c>
    </row>
    <row r="45" spans="1:15" ht="12.75">
      <c r="A45" s="175"/>
      <c r="B45" s="178"/>
      <c r="C45" s="222" t="s">
        <v>127</v>
      </c>
      <c r="D45" s="223"/>
      <c r="E45" s="179">
        <v>18.12</v>
      </c>
      <c r="F45" s="180"/>
      <c r="G45" s="181"/>
      <c r="M45" s="177" t="s">
        <v>127</v>
      </c>
      <c r="O45" s="167"/>
    </row>
    <row r="46" spans="1:15" ht="12.75">
      <c r="A46" s="175"/>
      <c r="B46" s="178"/>
      <c r="C46" s="222" t="s">
        <v>128</v>
      </c>
      <c r="D46" s="223"/>
      <c r="E46" s="179">
        <v>-3.72</v>
      </c>
      <c r="F46" s="180"/>
      <c r="G46" s="181"/>
      <c r="M46" s="177" t="s">
        <v>128</v>
      </c>
      <c r="O46" s="167"/>
    </row>
    <row r="47" spans="1:15" ht="12.75">
      <c r="A47" s="175"/>
      <c r="B47" s="178"/>
      <c r="C47" s="222" t="s">
        <v>129</v>
      </c>
      <c r="D47" s="223"/>
      <c r="E47" s="179">
        <v>18.12</v>
      </c>
      <c r="F47" s="180"/>
      <c r="G47" s="181"/>
      <c r="M47" s="177" t="s">
        <v>129</v>
      </c>
      <c r="O47" s="167"/>
    </row>
    <row r="48" spans="1:15" ht="12.75">
      <c r="A48" s="175"/>
      <c r="B48" s="178"/>
      <c r="C48" s="222" t="s">
        <v>130</v>
      </c>
      <c r="D48" s="223"/>
      <c r="E48" s="179">
        <v>4.44</v>
      </c>
      <c r="F48" s="180"/>
      <c r="G48" s="181"/>
      <c r="M48" s="177" t="s">
        <v>130</v>
      </c>
      <c r="O48" s="167"/>
    </row>
    <row r="49" spans="1:15" ht="12.75">
      <c r="A49" s="175"/>
      <c r="B49" s="178"/>
      <c r="C49" s="222" t="s">
        <v>131</v>
      </c>
      <c r="D49" s="223"/>
      <c r="E49" s="179">
        <v>2.4</v>
      </c>
      <c r="F49" s="180"/>
      <c r="G49" s="181"/>
      <c r="M49" s="177" t="s">
        <v>131</v>
      </c>
      <c r="O49" s="167"/>
    </row>
    <row r="50" spans="1:104" ht="12.75">
      <c r="A50" s="168">
        <v>9</v>
      </c>
      <c r="B50" s="169" t="s">
        <v>132</v>
      </c>
      <c r="C50" s="170" t="s">
        <v>133</v>
      </c>
      <c r="D50" s="171" t="s">
        <v>88</v>
      </c>
      <c r="E50" s="172">
        <v>96.434</v>
      </c>
      <c r="F50" s="172">
        <v>0</v>
      </c>
      <c r="G50" s="173">
        <f>E50*F50</f>
        <v>0</v>
      </c>
      <c r="O50" s="167">
        <v>2</v>
      </c>
      <c r="AA50" s="145">
        <v>1</v>
      </c>
      <c r="AB50" s="145">
        <v>1</v>
      </c>
      <c r="AC50" s="145">
        <v>1</v>
      </c>
      <c r="AZ50" s="145">
        <v>1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4">
        <v>1</v>
      </c>
      <c r="CB50" s="174">
        <v>1</v>
      </c>
      <c r="CZ50" s="145">
        <v>0.00057</v>
      </c>
    </row>
    <row r="51" spans="1:15" ht="12.75">
      <c r="A51" s="175"/>
      <c r="B51" s="178"/>
      <c r="C51" s="222" t="s">
        <v>134</v>
      </c>
      <c r="D51" s="223"/>
      <c r="E51" s="179">
        <v>77.552</v>
      </c>
      <c r="F51" s="180"/>
      <c r="G51" s="181"/>
      <c r="M51" s="177" t="s">
        <v>134</v>
      </c>
      <c r="O51" s="167"/>
    </row>
    <row r="52" spans="1:15" ht="12.75">
      <c r="A52" s="175"/>
      <c r="B52" s="178"/>
      <c r="C52" s="222" t="s">
        <v>135</v>
      </c>
      <c r="D52" s="223"/>
      <c r="E52" s="179">
        <v>6.96</v>
      </c>
      <c r="F52" s="180"/>
      <c r="G52" s="181"/>
      <c r="M52" s="177" t="s">
        <v>135</v>
      </c>
      <c r="O52" s="167"/>
    </row>
    <row r="53" spans="1:15" ht="12.75">
      <c r="A53" s="175"/>
      <c r="B53" s="178"/>
      <c r="C53" s="222" t="s">
        <v>136</v>
      </c>
      <c r="D53" s="223"/>
      <c r="E53" s="179">
        <v>3.968</v>
      </c>
      <c r="F53" s="180"/>
      <c r="G53" s="181"/>
      <c r="M53" s="177" t="s">
        <v>136</v>
      </c>
      <c r="O53" s="167"/>
    </row>
    <row r="54" spans="1:15" ht="12.75">
      <c r="A54" s="175"/>
      <c r="B54" s="178"/>
      <c r="C54" s="222" t="s">
        <v>137</v>
      </c>
      <c r="D54" s="223"/>
      <c r="E54" s="179">
        <v>1.94</v>
      </c>
      <c r="F54" s="180"/>
      <c r="G54" s="181"/>
      <c r="M54" s="177" t="s">
        <v>137</v>
      </c>
      <c r="O54" s="167"/>
    </row>
    <row r="55" spans="1:15" ht="12.75">
      <c r="A55" s="175"/>
      <c r="B55" s="178"/>
      <c r="C55" s="222" t="s">
        <v>138</v>
      </c>
      <c r="D55" s="223"/>
      <c r="E55" s="179">
        <v>2.574</v>
      </c>
      <c r="F55" s="180"/>
      <c r="G55" s="181"/>
      <c r="M55" s="177" t="s">
        <v>138</v>
      </c>
      <c r="O55" s="167"/>
    </row>
    <row r="56" spans="1:15" ht="12.75">
      <c r="A56" s="175"/>
      <c r="B56" s="178"/>
      <c r="C56" s="222" t="s">
        <v>139</v>
      </c>
      <c r="D56" s="223"/>
      <c r="E56" s="179">
        <v>3.44</v>
      </c>
      <c r="F56" s="180"/>
      <c r="G56" s="181"/>
      <c r="M56" s="177" t="s">
        <v>139</v>
      </c>
      <c r="O56" s="167"/>
    </row>
    <row r="57" spans="1:57" ht="12.75">
      <c r="A57" s="182"/>
      <c r="B57" s="183" t="s">
        <v>74</v>
      </c>
      <c r="C57" s="184" t="str">
        <f>CONCATENATE(B39," ",C39)</f>
        <v>62 Úpravy povrchů vnější</v>
      </c>
      <c r="D57" s="185"/>
      <c r="E57" s="186"/>
      <c r="F57" s="187"/>
      <c r="G57" s="188">
        <f>SUM(G39:G56)</f>
        <v>0</v>
      </c>
      <c r="O57" s="167">
        <v>4</v>
      </c>
      <c r="BA57" s="189">
        <f>SUM(BA39:BA56)</f>
        <v>0</v>
      </c>
      <c r="BB57" s="189">
        <f>SUM(BB39:BB56)</f>
        <v>0</v>
      </c>
      <c r="BC57" s="189">
        <f>SUM(BC39:BC56)</f>
        <v>0</v>
      </c>
      <c r="BD57" s="189">
        <f>SUM(BD39:BD56)</f>
        <v>0</v>
      </c>
      <c r="BE57" s="189">
        <f>SUM(BE39:BE56)</f>
        <v>0</v>
      </c>
    </row>
    <row r="58" spans="1:15" ht="12.75">
      <c r="A58" s="160" t="s">
        <v>72</v>
      </c>
      <c r="B58" s="161" t="s">
        <v>140</v>
      </c>
      <c r="C58" s="162" t="s">
        <v>141</v>
      </c>
      <c r="D58" s="163"/>
      <c r="E58" s="164"/>
      <c r="F58" s="164"/>
      <c r="G58" s="165"/>
      <c r="H58" s="166"/>
      <c r="I58" s="166"/>
      <c r="O58" s="167">
        <v>1</v>
      </c>
    </row>
    <row r="59" spans="1:104" ht="12.75">
      <c r="A59" s="168">
        <v>10</v>
      </c>
      <c r="B59" s="169" t="s">
        <v>142</v>
      </c>
      <c r="C59" s="170" t="s">
        <v>143</v>
      </c>
      <c r="D59" s="171" t="s">
        <v>88</v>
      </c>
      <c r="E59" s="172">
        <v>157.784</v>
      </c>
      <c r="F59" s="172">
        <v>0</v>
      </c>
      <c r="G59" s="173">
        <f>E59*F59</f>
        <v>0</v>
      </c>
      <c r="O59" s="167">
        <v>2</v>
      </c>
      <c r="AA59" s="145">
        <v>12</v>
      </c>
      <c r="AB59" s="145">
        <v>0</v>
      </c>
      <c r="AC59" s="145">
        <v>13</v>
      </c>
      <c r="AZ59" s="145">
        <v>1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74">
        <v>12</v>
      </c>
      <c r="CB59" s="174">
        <v>0</v>
      </c>
      <c r="CZ59" s="145">
        <v>0</v>
      </c>
    </row>
    <row r="60" spans="1:15" ht="12.75">
      <c r="A60" s="175"/>
      <c r="B60" s="178"/>
      <c r="C60" s="222" t="s">
        <v>144</v>
      </c>
      <c r="D60" s="223"/>
      <c r="E60" s="179">
        <v>112.665</v>
      </c>
      <c r="F60" s="180"/>
      <c r="G60" s="181"/>
      <c r="M60" s="177" t="s">
        <v>144</v>
      </c>
      <c r="O60" s="167"/>
    </row>
    <row r="61" spans="1:15" ht="12.75">
      <c r="A61" s="175"/>
      <c r="B61" s="178"/>
      <c r="C61" s="222" t="s">
        <v>145</v>
      </c>
      <c r="D61" s="223"/>
      <c r="E61" s="179">
        <v>7.569</v>
      </c>
      <c r="F61" s="180"/>
      <c r="G61" s="181"/>
      <c r="M61" s="177" t="s">
        <v>145</v>
      </c>
      <c r="O61" s="167"/>
    </row>
    <row r="62" spans="1:15" ht="12.75">
      <c r="A62" s="175"/>
      <c r="B62" s="178"/>
      <c r="C62" s="222" t="s">
        <v>146</v>
      </c>
      <c r="D62" s="223"/>
      <c r="E62" s="179">
        <v>5.11</v>
      </c>
      <c r="F62" s="180"/>
      <c r="G62" s="181"/>
      <c r="M62" s="177" t="s">
        <v>146</v>
      </c>
      <c r="O62" s="167"/>
    </row>
    <row r="63" spans="1:15" ht="12.75">
      <c r="A63" s="175"/>
      <c r="B63" s="178"/>
      <c r="C63" s="222" t="s">
        <v>147</v>
      </c>
      <c r="D63" s="223"/>
      <c r="E63" s="179">
        <v>5.605</v>
      </c>
      <c r="F63" s="180"/>
      <c r="G63" s="181"/>
      <c r="M63" s="177" t="s">
        <v>147</v>
      </c>
      <c r="O63" s="167"/>
    </row>
    <row r="64" spans="1:15" ht="12.75">
      <c r="A64" s="175"/>
      <c r="B64" s="178"/>
      <c r="C64" s="222" t="s">
        <v>148</v>
      </c>
      <c r="D64" s="223"/>
      <c r="E64" s="179">
        <v>10.305</v>
      </c>
      <c r="F64" s="180"/>
      <c r="G64" s="181"/>
      <c r="M64" s="177" t="s">
        <v>148</v>
      </c>
      <c r="O64" s="167"/>
    </row>
    <row r="65" spans="1:15" ht="12.75">
      <c r="A65" s="175"/>
      <c r="B65" s="178"/>
      <c r="C65" s="222" t="s">
        <v>149</v>
      </c>
      <c r="D65" s="223"/>
      <c r="E65" s="179">
        <v>16.53</v>
      </c>
      <c r="F65" s="180"/>
      <c r="G65" s="181"/>
      <c r="M65" s="177" t="s">
        <v>149</v>
      </c>
      <c r="O65" s="167"/>
    </row>
    <row r="66" spans="1:104" ht="12.75">
      <c r="A66" s="168">
        <v>11</v>
      </c>
      <c r="B66" s="169" t="s">
        <v>150</v>
      </c>
      <c r="C66" s="170" t="s">
        <v>151</v>
      </c>
      <c r="D66" s="171" t="s">
        <v>152</v>
      </c>
      <c r="E66" s="172">
        <v>1</v>
      </c>
      <c r="F66" s="172">
        <v>0</v>
      </c>
      <c r="G66" s="173">
        <f>E66*F66</f>
        <v>0</v>
      </c>
      <c r="O66" s="167">
        <v>2</v>
      </c>
      <c r="AA66" s="145">
        <v>12</v>
      </c>
      <c r="AB66" s="145">
        <v>0</v>
      </c>
      <c r="AC66" s="145">
        <v>40</v>
      </c>
      <c r="AZ66" s="145">
        <v>1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4">
        <v>12</v>
      </c>
      <c r="CB66" s="174">
        <v>0</v>
      </c>
      <c r="CZ66" s="145">
        <v>0</v>
      </c>
    </row>
    <row r="67" spans="1:15" ht="12.75">
      <c r="A67" s="175"/>
      <c r="B67" s="176"/>
      <c r="C67" s="229" t="s">
        <v>153</v>
      </c>
      <c r="D67" s="230"/>
      <c r="E67" s="230"/>
      <c r="F67" s="230"/>
      <c r="G67" s="231"/>
      <c r="L67" s="177" t="s">
        <v>153</v>
      </c>
      <c r="O67" s="167">
        <v>3</v>
      </c>
    </row>
    <row r="68" spans="1:57" ht="12.75">
      <c r="A68" s="182"/>
      <c r="B68" s="183" t="s">
        <v>74</v>
      </c>
      <c r="C68" s="184" t="str">
        <f>CONCATENATE(B58," ",C58)</f>
        <v>9 Ostatní konstrukce, bourání</v>
      </c>
      <c r="D68" s="185"/>
      <c r="E68" s="186"/>
      <c r="F68" s="187"/>
      <c r="G68" s="188">
        <f>SUM(G58:G67)</f>
        <v>0</v>
      </c>
      <c r="O68" s="167">
        <v>4</v>
      </c>
      <c r="BA68" s="189">
        <f>SUM(BA58:BA67)</f>
        <v>0</v>
      </c>
      <c r="BB68" s="189">
        <f>SUM(BB58:BB67)</f>
        <v>0</v>
      </c>
      <c r="BC68" s="189">
        <f>SUM(BC58:BC67)</f>
        <v>0</v>
      </c>
      <c r="BD68" s="189">
        <f>SUM(BD58:BD67)</f>
        <v>0</v>
      </c>
      <c r="BE68" s="189">
        <f>SUM(BE58:BE67)</f>
        <v>0</v>
      </c>
    </row>
    <row r="69" spans="1:15" ht="12.75">
      <c r="A69" s="160" t="s">
        <v>72</v>
      </c>
      <c r="B69" s="161" t="s">
        <v>154</v>
      </c>
      <c r="C69" s="162" t="s">
        <v>155</v>
      </c>
      <c r="D69" s="163"/>
      <c r="E69" s="164"/>
      <c r="F69" s="164"/>
      <c r="G69" s="165"/>
      <c r="H69" s="166"/>
      <c r="I69" s="166"/>
      <c r="O69" s="167">
        <v>1</v>
      </c>
    </row>
    <row r="70" spans="1:104" ht="12.75">
      <c r="A70" s="168">
        <v>12</v>
      </c>
      <c r="B70" s="169" t="s">
        <v>156</v>
      </c>
      <c r="C70" s="170" t="s">
        <v>157</v>
      </c>
      <c r="D70" s="171" t="s">
        <v>88</v>
      </c>
      <c r="E70" s="172">
        <v>485.96</v>
      </c>
      <c r="F70" s="172">
        <v>0</v>
      </c>
      <c r="G70" s="173">
        <f>E70*F70</f>
        <v>0</v>
      </c>
      <c r="O70" s="167">
        <v>2</v>
      </c>
      <c r="AA70" s="145">
        <v>1</v>
      </c>
      <c r="AB70" s="145">
        <v>1</v>
      </c>
      <c r="AC70" s="145">
        <v>1</v>
      </c>
      <c r="AZ70" s="145">
        <v>1</v>
      </c>
      <c r="BA70" s="145">
        <f>IF(AZ70=1,G70,0)</f>
        <v>0</v>
      </c>
      <c r="BB70" s="145">
        <f>IF(AZ70=2,G70,0)</f>
        <v>0</v>
      </c>
      <c r="BC70" s="145">
        <f>IF(AZ70=3,G70,0)</f>
        <v>0</v>
      </c>
      <c r="BD70" s="145">
        <f>IF(AZ70=4,G70,0)</f>
        <v>0</v>
      </c>
      <c r="BE70" s="145">
        <f>IF(AZ70=5,G70,0)</f>
        <v>0</v>
      </c>
      <c r="CA70" s="174">
        <v>1</v>
      </c>
      <c r="CB70" s="174">
        <v>1</v>
      </c>
      <c r="CZ70" s="145">
        <v>0.03338</v>
      </c>
    </row>
    <row r="71" spans="1:15" ht="12.75">
      <c r="A71" s="175"/>
      <c r="B71" s="178"/>
      <c r="C71" s="222" t="s">
        <v>158</v>
      </c>
      <c r="D71" s="223"/>
      <c r="E71" s="179">
        <v>199.32</v>
      </c>
      <c r="F71" s="180"/>
      <c r="G71" s="181"/>
      <c r="M71" s="177" t="s">
        <v>158</v>
      </c>
      <c r="O71" s="167"/>
    </row>
    <row r="72" spans="1:15" ht="12.75">
      <c r="A72" s="175"/>
      <c r="B72" s="178"/>
      <c r="C72" s="222" t="s">
        <v>159</v>
      </c>
      <c r="D72" s="223"/>
      <c r="E72" s="179">
        <v>211.4</v>
      </c>
      <c r="F72" s="180"/>
      <c r="G72" s="181"/>
      <c r="M72" s="177" t="s">
        <v>159</v>
      </c>
      <c r="O72" s="167"/>
    </row>
    <row r="73" spans="1:15" ht="12.75">
      <c r="A73" s="175"/>
      <c r="B73" s="178"/>
      <c r="C73" s="222" t="s">
        <v>160</v>
      </c>
      <c r="D73" s="223"/>
      <c r="E73" s="179">
        <v>48.84</v>
      </c>
      <c r="F73" s="180"/>
      <c r="G73" s="181"/>
      <c r="M73" s="177" t="s">
        <v>160</v>
      </c>
      <c r="O73" s="167"/>
    </row>
    <row r="74" spans="1:15" ht="12.75">
      <c r="A74" s="175"/>
      <c r="B74" s="178"/>
      <c r="C74" s="222" t="s">
        <v>161</v>
      </c>
      <c r="D74" s="223"/>
      <c r="E74" s="179">
        <v>26.4</v>
      </c>
      <c r="F74" s="180"/>
      <c r="G74" s="181"/>
      <c r="M74" s="177" t="s">
        <v>161</v>
      </c>
      <c r="O74" s="167"/>
    </row>
    <row r="75" spans="1:104" ht="12.75">
      <c r="A75" s="168">
        <v>13</v>
      </c>
      <c r="B75" s="169" t="s">
        <v>162</v>
      </c>
      <c r="C75" s="170" t="s">
        <v>163</v>
      </c>
      <c r="D75" s="171" t="s">
        <v>88</v>
      </c>
      <c r="E75" s="172">
        <v>485.96</v>
      </c>
      <c r="F75" s="172">
        <v>0</v>
      </c>
      <c r="G75" s="173">
        <f>E75*F75</f>
        <v>0</v>
      </c>
      <c r="O75" s="167">
        <v>2</v>
      </c>
      <c r="AA75" s="145">
        <v>1</v>
      </c>
      <c r="AB75" s="145">
        <v>1</v>
      </c>
      <c r="AC75" s="145">
        <v>1</v>
      </c>
      <c r="AZ75" s="145">
        <v>1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74">
        <v>1</v>
      </c>
      <c r="CB75" s="174">
        <v>1</v>
      </c>
      <c r="CZ75" s="145">
        <v>0</v>
      </c>
    </row>
    <row r="76" spans="1:15" ht="12.75">
      <c r="A76" s="175"/>
      <c r="B76" s="178"/>
      <c r="C76" s="222" t="s">
        <v>158</v>
      </c>
      <c r="D76" s="223"/>
      <c r="E76" s="179">
        <v>199.32</v>
      </c>
      <c r="F76" s="180"/>
      <c r="G76" s="181"/>
      <c r="M76" s="177" t="s">
        <v>158</v>
      </c>
      <c r="O76" s="167"/>
    </row>
    <row r="77" spans="1:15" ht="12.75">
      <c r="A77" s="175"/>
      <c r="B77" s="178"/>
      <c r="C77" s="222" t="s">
        <v>159</v>
      </c>
      <c r="D77" s="223"/>
      <c r="E77" s="179">
        <v>211.4</v>
      </c>
      <c r="F77" s="180"/>
      <c r="G77" s="181"/>
      <c r="M77" s="177" t="s">
        <v>159</v>
      </c>
      <c r="O77" s="167"/>
    </row>
    <row r="78" spans="1:15" ht="12.75">
      <c r="A78" s="175"/>
      <c r="B78" s="178"/>
      <c r="C78" s="222" t="s">
        <v>160</v>
      </c>
      <c r="D78" s="223"/>
      <c r="E78" s="179">
        <v>48.84</v>
      </c>
      <c r="F78" s="180"/>
      <c r="G78" s="181"/>
      <c r="M78" s="177" t="s">
        <v>160</v>
      </c>
      <c r="O78" s="167"/>
    </row>
    <row r="79" spans="1:15" ht="12.75">
      <c r="A79" s="175"/>
      <c r="B79" s="178"/>
      <c r="C79" s="222" t="s">
        <v>161</v>
      </c>
      <c r="D79" s="223"/>
      <c r="E79" s="179">
        <v>26.4</v>
      </c>
      <c r="F79" s="180"/>
      <c r="G79" s="181"/>
      <c r="M79" s="177" t="s">
        <v>161</v>
      </c>
      <c r="O79" s="167"/>
    </row>
    <row r="80" spans="1:57" ht="12.75">
      <c r="A80" s="182"/>
      <c r="B80" s="183" t="s">
        <v>74</v>
      </c>
      <c r="C80" s="184" t="str">
        <f>CONCATENATE(B69," ",C69)</f>
        <v>94 Lešení a stavební výtahy</v>
      </c>
      <c r="D80" s="185"/>
      <c r="E80" s="186"/>
      <c r="F80" s="187"/>
      <c r="G80" s="188">
        <f>SUM(G69:G79)</f>
        <v>0</v>
      </c>
      <c r="O80" s="167">
        <v>4</v>
      </c>
      <c r="BA80" s="189">
        <f>SUM(BA69:BA79)</f>
        <v>0</v>
      </c>
      <c r="BB80" s="189">
        <f>SUM(BB69:BB79)</f>
        <v>0</v>
      </c>
      <c r="BC80" s="189">
        <f>SUM(BC69:BC79)</f>
        <v>0</v>
      </c>
      <c r="BD80" s="189">
        <f>SUM(BD69:BD79)</f>
        <v>0</v>
      </c>
      <c r="BE80" s="189">
        <f>SUM(BE69:BE79)</f>
        <v>0</v>
      </c>
    </row>
    <row r="81" spans="1:15" ht="12.75">
      <c r="A81" s="160" t="s">
        <v>72</v>
      </c>
      <c r="B81" s="161" t="s">
        <v>164</v>
      </c>
      <c r="C81" s="162" t="s">
        <v>165</v>
      </c>
      <c r="D81" s="163"/>
      <c r="E81" s="164"/>
      <c r="F81" s="164"/>
      <c r="G81" s="165"/>
      <c r="H81" s="166"/>
      <c r="I81" s="166"/>
      <c r="O81" s="167">
        <v>1</v>
      </c>
    </row>
    <row r="82" spans="1:104" ht="12.75">
      <c r="A82" s="168">
        <v>14</v>
      </c>
      <c r="B82" s="169" t="s">
        <v>166</v>
      </c>
      <c r="C82" s="170" t="s">
        <v>167</v>
      </c>
      <c r="D82" s="171" t="s">
        <v>88</v>
      </c>
      <c r="E82" s="172">
        <v>244.56</v>
      </c>
      <c r="F82" s="172">
        <v>0</v>
      </c>
      <c r="G82" s="173">
        <f>E82*F82</f>
        <v>0</v>
      </c>
      <c r="O82" s="167">
        <v>2</v>
      </c>
      <c r="AA82" s="145">
        <v>1</v>
      </c>
      <c r="AB82" s="145">
        <v>1</v>
      </c>
      <c r="AC82" s="145">
        <v>1</v>
      </c>
      <c r="AZ82" s="145">
        <v>1</v>
      </c>
      <c r="BA82" s="145">
        <f>IF(AZ82=1,G82,0)</f>
        <v>0</v>
      </c>
      <c r="BB82" s="145">
        <f>IF(AZ82=2,G82,0)</f>
        <v>0</v>
      </c>
      <c r="BC82" s="145">
        <f>IF(AZ82=3,G82,0)</f>
        <v>0</v>
      </c>
      <c r="BD82" s="145">
        <f>IF(AZ82=4,G82,0)</f>
        <v>0</v>
      </c>
      <c r="BE82" s="145">
        <f>IF(AZ82=5,G82,0)</f>
        <v>0</v>
      </c>
      <c r="CA82" s="174">
        <v>1</v>
      </c>
      <c r="CB82" s="174">
        <v>1</v>
      </c>
      <c r="CZ82" s="145">
        <v>4E-05</v>
      </c>
    </row>
    <row r="83" spans="1:15" ht="12.75">
      <c r="A83" s="175"/>
      <c r="B83" s="178"/>
      <c r="C83" s="222" t="s">
        <v>168</v>
      </c>
      <c r="D83" s="223"/>
      <c r="E83" s="179">
        <v>122.28</v>
      </c>
      <c r="F83" s="180"/>
      <c r="G83" s="181"/>
      <c r="M83" s="177" t="s">
        <v>168</v>
      </c>
      <c r="O83" s="167"/>
    </row>
    <row r="84" spans="1:15" ht="12.75">
      <c r="A84" s="175"/>
      <c r="B84" s="178"/>
      <c r="C84" s="222" t="s">
        <v>169</v>
      </c>
      <c r="D84" s="223"/>
      <c r="E84" s="179">
        <v>122.28</v>
      </c>
      <c r="F84" s="180"/>
      <c r="G84" s="181"/>
      <c r="M84" s="177" t="s">
        <v>169</v>
      </c>
      <c r="O84" s="167"/>
    </row>
    <row r="85" spans="1:57" ht="12.75">
      <c r="A85" s="182"/>
      <c r="B85" s="183" t="s">
        <v>74</v>
      </c>
      <c r="C85" s="184" t="str">
        <f>CONCATENATE(B81," ",C81)</f>
        <v>95 Dokončovací konstrukce na pozemních stavbách</v>
      </c>
      <c r="D85" s="185"/>
      <c r="E85" s="186"/>
      <c r="F85" s="187"/>
      <c r="G85" s="188">
        <f>SUM(G81:G84)</f>
        <v>0</v>
      </c>
      <c r="O85" s="167">
        <v>4</v>
      </c>
      <c r="BA85" s="189">
        <f>SUM(BA81:BA84)</f>
        <v>0</v>
      </c>
      <c r="BB85" s="189">
        <f>SUM(BB81:BB84)</f>
        <v>0</v>
      </c>
      <c r="BC85" s="189">
        <f>SUM(BC81:BC84)</f>
        <v>0</v>
      </c>
      <c r="BD85" s="189">
        <f>SUM(BD81:BD84)</f>
        <v>0</v>
      </c>
      <c r="BE85" s="189">
        <f>SUM(BE81:BE84)</f>
        <v>0</v>
      </c>
    </row>
    <row r="86" spans="1:15" ht="12.75">
      <c r="A86" s="160" t="s">
        <v>72</v>
      </c>
      <c r="B86" s="161" t="s">
        <v>170</v>
      </c>
      <c r="C86" s="162" t="s">
        <v>171</v>
      </c>
      <c r="D86" s="163"/>
      <c r="E86" s="164"/>
      <c r="F86" s="164"/>
      <c r="G86" s="165"/>
      <c r="H86" s="166"/>
      <c r="I86" s="166"/>
      <c r="O86" s="167">
        <v>1</v>
      </c>
    </row>
    <row r="87" spans="1:104" ht="12.75">
      <c r="A87" s="168">
        <v>15</v>
      </c>
      <c r="B87" s="169" t="s">
        <v>172</v>
      </c>
      <c r="C87" s="170" t="s">
        <v>173</v>
      </c>
      <c r="D87" s="171" t="s">
        <v>84</v>
      </c>
      <c r="E87" s="172">
        <v>3.325</v>
      </c>
      <c r="F87" s="172">
        <v>0</v>
      </c>
      <c r="G87" s="173">
        <f>E87*F87</f>
        <v>0</v>
      </c>
      <c r="O87" s="167">
        <v>2</v>
      </c>
      <c r="AA87" s="145">
        <v>1</v>
      </c>
      <c r="AB87" s="145">
        <v>1</v>
      </c>
      <c r="AC87" s="145">
        <v>1</v>
      </c>
      <c r="AZ87" s="145">
        <v>1</v>
      </c>
      <c r="BA87" s="145">
        <f>IF(AZ87=1,G87,0)</f>
        <v>0</v>
      </c>
      <c r="BB87" s="145">
        <f>IF(AZ87=2,G87,0)</f>
        <v>0</v>
      </c>
      <c r="BC87" s="145">
        <f>IF(AZ87=3,G87,0)</f>
        <v>0</v>
      </c>
      <c r="BD87" s="145">
        <f>IF(AZ87=4,G87,0)</f>
        <v>0</v>
      </c>
      <c r="BE87" s="145">
        <f>IF(AZ87=5,G87,0)</f>
        <v>0</v>
      </c>
      <c r="CA87" s="174">
        <v>1</v>
      </c>
      <c r="CB87" s="174">
        <v>1</v>
      </c>
      <c r="CZ87" s="145">
        <v>0</v>
      </c>
    </row>
    <row r="88" spans="1:15" ht="12.75">
      <c r="A88" s="175"/>
      <c r="B88" s="178"/>
      <c r="C88" s="222" t="s">
        <v>174</v>
      </c>
      <c r="D88" s="223"/>
      <c r="E88" s="179">
        <v>3.325</v>
      </c>
      <c r="F88" s="180"/>
      <c r="G88" s="181"/>
      <c r="M88" s="177" t="s">
        <v>174</v>
      </c>
      <c r="O88" s="167"/>
    </row>
    <row r="89" spans="1:104" ht="12.75">
      <c r="A89" s="168">
        <v>16</v>
      </c>
      <c r="B89" s="169" t="s">
        <v>175</v>
      </c>
      <c r="C89" s="170" t="s">
        <v>176</v>
      </c>
      <c r="D89" s="171" t="s">
        <v>177</v>
      </c>
      <c r="E89" s="172">
        <v>14</v>
      </c>
      <c r="F89" s="172">
        <v>0</v>
      </c>
      <c r="G89" s="173">
        <f>E89*F89</f>
        <v>0</v>
      </c>
      <c r="O89" s="167">
        <v>2</v>
      </c>
      <c r="AA89" s="145">
        <v>1</v>
      </c>
      <c r="AB89" s="145">
        <v>1</v>
      </c>
      <c r="AC89" s="145">
        <v>1</v>
      </c>
      <c r="AZ89" s="145">
        <v>1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4">
        <v>1</v>
      </c>
      <c r="CB89" s="174">
        <v>1</v>
      </c>
      <c r="CZ89" s="145">
        <v>0</v>
      </c>
    </row>
    <row r="90" spans="1:15" ht="12.75">
      <c r="A90" s="175"/>
      <c r="B90" s="178"/>
      <c r="C90" s="222" t="s">
        <v>178</v>
      </c>
      <c r="D90" s="223"/>
      <c r="E90" s="179">
        <v>10</v>
      </c>
      <c r="F90" s="180"/>
      <c r="G90" s="181"/>
      <c r="M90" s="177" t="s">
        <v>178</v>
      </c>
      <c r="O90" s="167"/>
    </row>
    <row r="91" spans="1:15" ht="12.75">
      <c r="A91" s="175"/>
      <c r="B91" s="178"/>
      <c r="C91" s="222" t="s">
        <v>179</v>
      </c>
      <c r="D91" s="223"/>
      <c r="E91" s="179">
        <v>4</v>
      </c>
      <c r="F91" s="180"/>
      <c r="G91" s="181"/>
      <c r="M91" s="177" t="s">
        <v>179</v>
      </c>
      <c r="O91" s="167"/>
    </row>
    <row r="92" spans="1:104" ht="12.75">
      <c r="A92" s="168">
        <v>17</v>
      </c>
      <c r="B92" s="169" t="s">
        <v>180</v>
      </c>
      <c r="C92" s="170" t="s">
        <v>181</v>
      </c>
      <c r="D92" s="171" t="s">
        <v>177</v>
      </c>
      <c r="E92" s="172">
        <v>74</v>
      </c>
      <c r="F92" s="172">
        <v>0</v>
      </c>
      <c r="G92" s="173">
        <f>E92*F92</f>
        <v>0</v>
      </c>
      <c r="O92" s="167">
        <v>2</v>
      </c>
      <c r="AA92" s="145">
        <v>1</v>
      </c>
      <c r="AB92" s="145">
        <v>1</v>
      </c>
      <c r="AC92" s="145">
        <v>1</v>
      </c>
      <c r="AZ92" s="145">
        <v>1</v>
      </c>
      <c r="BA92" s="145">
        <f>IF(AZ92=1,G92,0)</f>
        <v>0</v>
      </c>
      <c r="BB92" s="145">
        <f>IF(AZ92=2,G92,0)</f>
        <v>0</v>
      </c>
      <c r="BC92" s="145">
        <f>IF(AZ92=3,G92,0)</f>
        <v>0</v>
      </c>
      <c r="BD92" s="145">
        <f>IF(AZ92=4,G92,0)</f>
        <v>0</v>
      </c>
      <c r="BE92" s="145">
        <f>IF(AZ92=5,G92,0)</f>
        <v>0</v>
      </c>
      <c r="CA92" s="174">
        <v>1</v>
      </c>
      <c r="CB92" s="174">
        <v>1</v>
      </c>
      <c r="CZ92" s="145">
        <v>0</v>
      </c>
    </row>
    <row r="93" spans="1:15" ht="12.75">
      <c r="A93" s="175"/>
      <c r="B93" s="178"/>
      <c r="C93" s="222" t="s">
        <v>182</v>
      </c>
      <c r="D93" s="223"/>
      <c r="E93" s="179">
        <v>74</v>
      </c>
      <c r="F93" s="180"/>
      <c r="G93" s="181"/>
      <c r="M93" s="177" t="s">
        <v>182</v>
      </c>
      <c r="O93" s="167"/>
    </row>
    <row r="94" spans="1:104" ht="12.75">
      <c r="A94" s="168">
        <v>18</v>
      </c>
      <c r="B94" s="169" t="s">
        <v>183</v>
      </c>
      <c r="C94" s="170" t="s">
        <v>184</v>
      </c>
      <c r="D94" s="171" t="s">
        <v>177</v>
      </c>
      <c r="E94" s="172">
        <v>1</v>
      </c>
      <c r="F94" s="172">
        <v>0</v>
      </c>
      <c r="G94" s="173">
        <f>E94*F94</f>
        <v>0</v>
      </c>
      <c r="O94" s="167">
        <v>2</v>
      </c>
      <c r="AA94" s="145">
        <v>1</v>
      </c>
      <c r="AB94" s="145">
        <v>1</v>
      </c>
      <c r="AC94" s="145">
        <v>1</v>
      </c>
      <c r="AZ94" s="145">
        <v>1</v>
      </c>
      <c r="BA94" s="145">
        <f>IF(AZ94=1,G94,0)</f>
        <v>0</v>
      </c>
      <c r="BB94" s="145">
        <f>IF(AZ94=2,G94,0)</f>
        <v>0</v>
      </c>
      <c r="BC94" s="145">
        <f>IF(AZ94=3,G94,0)</f>
        <v>0</v>
      </c>
      <c r="BD94" s="145">
        <f>IF(AZ94=4,G94,0)</f>
        <v>0</v>
      </c>
      <c r="BE94" s="145">
        <f>IF(AZ94=5,G94,0)</f>
        <v>0</v>
      </c>
      <c r="CA94" s="174">
        <v>1</v>
      </c>
      <c r="CB94" s="174">
        <v>1</v>
      </c>
      <c r="CZ94" s="145">
        <v>0</v>
      </c>
    </row>
    <row r="95" spans="1:15" ht="12.75">
      <c r="A95" s="175"/>
      <c r="B95" s="178"/>
      <c r="C95" s="222" t="s">
        <v>185</v>
      </c>
      <c r="D95" s="223"/>
      <c r="E95" s="179">
        <v>1</v>
      </c>
      <c r="F95" s="180"/>
      <c r="G95" s="181"/>
      <c r="M95" s="177" t="s">
        <v>185</v>
      </c>
      <c r="O95" s="167"/>
    </row>
    <row r="96" spans="1:104" ht="12.75">
      <c r="A96" s="168">
        <v>19</v>
      </c>
      <c r="B96" s="169" t="s">
        <v>186</v>
      </c>
      <c r="C96" s="170" t="s">
        <v>187</v>
      </c>
      <c r="D96" s="171" t="s">
        <v>88</v>
      </c>
      <c r="E96" s="172">
        <v>7.569</v>
      </c>
      <c r="F96" s="172">
        <v>0</v>
      </c>
      <c r="G96" s="173">
        <f>E96*F96</f>
        <v>0</v>
      </c>
      <c r="O96" s="167">
        <v>2</v>
      </c>
      <c r="AA96" s="145">
        <v>1</v>
      </c>
      <c r="AB96" s="145">
        <v>1</v>
      </c>
      <c r="AC96" s="145">
        <v>1</v>
      </c>
      <c r="AZ96" s="145">
        <v>1</v>
      </c>
      <c r="BA96" s="145">
        <f>IF(AZ96=1,G96,0)</f>
        <v>0</v>
      </c>
      <c r="BB96" s="145">
        <f>IF(AZ96=2,G96,0)</f>
        <v>0</v>
      </c>
      <c r="BC96" s="145">
        <f>IF(AZ96=3,G96,0)</f>
        <v>0</v>
      </c>
      <c r="BD96" s="145">
        <f>IF(AZ96=4,G96,0)</f>
        <v>0</v>
      </c>
      <c r="BE96" s="145">
        <f>IF(AZ96=5,G96,0)</f>
        <v>0</v>
      </c>
      <c r="CA96" s="174">
        <v>1</v>
      </c>
      <c r="CB96" s="174">
        <v>1</v>
      </c>
      <c r="CZ96" s="145">
        <v>0.00219</v>
      </c>
    </row>
    <row r="97" spans="1:15" ht="12.75">
      <c r="A97" s="175"/>
      <c r="B97" s="178"/>
      <c r="C97" s="222" t="s">
        <v>145</v>
      </c>
      <c r="D97" s="223"/>
      <c r="E97" s="179">
        <v>7.569</v>
      </c>
      <c r="F97" s="180"/>
      <c r="G97" s="181"/>
      <c r="M97" s="177" t="s">
        <v>145</v>
      </c>
      <c r="O97" s="167"/>
    </row>
    <row r="98" spans="1:104" ht="12.75">
      <c r="A98" s="168">
        <v>20</v>
      </c>
      <c r="B98" s="169" t="s">
        <v>188</v>
      </c>
      <c r="C98" s="170" t="s">
        <v>189</v>
      </c>
      <c r="D98" s="171" t="s">
        <v>88</v>
      </c>
      <c r="E98" s="172">
        <v>117.775</v>
      </c>
      <c r="F98" s="172">
        <v>0</v>
      </c>
      <c r="G98" s="173">
        <f>E98*F98</f>
        <v>0</v>
      </c>
      <c r="O98" s="167">
        <v>2</v>
      </c>
      <c r="AA98" s="145">
        <v>1</v>
      </c>
      <c r="AB98" s="145">
        <v>1</v>
      </c>
      <c r="AC98" s="145">
        <v>1</v>
      </c>
      <c r="AZ98" s="145">
        <v>1</v>
      </c>
      <c r="BA98" s="145">
        <f>IF(AZ98=1,G98,0)</f>
        <v>0</v>
      </c>
      <c r="BB98" s="145">
        <f>IF(AZ98=2,G98,0)</f>
        <v>0</v>
      </c>
      <c r="BC98" s="145">
        <f>IF(AZ98=3,G98,0)</f>
        <v>0</v>
      </c>
      <c r="BD98" s="145">
        <f>IF(AZ98=4,G98,0)</f>
        <v>0</v>
      </c>
      <c r="BE98" s="145">
        <f>IF(AZ98=5,G98,0)</f>
        <v>0</v>
      </c>
      <c r="CA98" s="174">
        <v>1</v>
      </c>
      <c r="CB98" s="174">
        <v>1</v>
      </c>
      <c r="CZ98" s="145">
        <v>0.001</v>
      </c>
    </row>
    <row r="99" spans="1:15" ht="12.75">
      <c r="A99" s="175"/>
      <c r="B99" s="178"/>
      <c r="C99" s="222" t="s">
        <v>144</v>
      </c>
      <c r="D99" s="223"/>
      <c r="E99" s="179">
        <v>112.665</v>
      </c>
      <c r="F99" s="180"/>
      <c r="G99" s="181"/>
      <c r="M99" s="177" t="s">
        <v>144</v>
      </c>
      <c r="O99" s="167"/>
    </row>
    <row r="100" spans="1:15" ht="12.75">
      <c r="A100" s="175"/>
      <c r="B100" s="178"/>
      <c r="C100" s="222" t="s">
        <v>146</v>
      </c>
      <c r="D100" s="223"/>
      <c r="E100" s="179">
        <v>5.11</v>
      </c>
      <c r="F100" s="180"/>
      <c r="G100" s="181"/>
      <c r="M100" s="177" t="s">
        <v>146</v>
      </c>
      <c r="O100" s="167"/>
    </row>
    <row r="101" spans="1:104" ht="12.75">
      <c r="A101" s="168">
        <v>21</v>
      </c>
      <c r="B101" s="169" t="s">
        <v>190</v>
      </c>
      <c r="C101" s="170" t="s">
        <v>191</v>
      </c>
      <c r="D101" s="171" t="s">
        <v>88</v>
      </c>
      <c r="E101" s="172">
        <v>3.36</v>
      </c>
      <c r="F101" s="172">
        <v>0</v>
      </c>
      <c r="G101" s="173">
        <f>E101*F101</f>
        <v>0</v>
      </c>
      <c r="O101" s="167">
        <v>2</v>
      </c>
      <c r="AA101" s="145">
        <v>1</v>
      </c>
      <c r="AB101" s="145">
        <v>1</v>
      </c>
      <c r="AC101" s="145">
        <v>1</v>
      </c>
      <c r="AZ101" s="145">
        <v>1</v>
      </c>
      <c r="BA101" s="145">
        <f>IF(AZ101=1,G101,0)</f>
        <v>0</v>
      </c>
      <c r="BB101" s="145">
        <f>IF(AZ101=2,G101,0)</f>
        <v>0</v>
      </c>
      <c r="BC101" s="145">
        <f>IF(AZ101=3,G101,0)</f>
        <v>0</v>
      </c>
      <c r="BD101" s="145">
        <f>IF(AZ101=4,G101,0)</f>
        <v>0</v>
      </c>
      <c r="BE101" s="145">
        <f>IF(AZ101=5,G101,0)</f>
        <v>0</v>
      </c>
      <c r="CA101" s="174">
        <v>1</v>
      </c>
      <c r="CB101" s="174">
        <v>1</v>
      </c>
      <c r="CZ101" s="145">
        <v>0.001</v>
      </c>
    </row>
    <row r="102" spans="1:15" ht="12.75">
      <c r="A102" s="175"/>
      <c r="B102" s="178"/>
      <c r="C102" s="222" t="s">
        <v>192</v>
      </c>
      <c r="D102" s="223"/>
      <c r="E102" s="179">
        <v>3.36</v>
      </c>
      <c r="F102" s="180"/>
      <c r="G102" s="181"/>
      <c r="M102" s="177" t="s">
        <v>192</v>
      </c>
      <c r="O102" s="167"/>
    </row>
    <row r="103" spans="1:57" ht="12.75">
      <c r="A103" s="182"/>
      <c r="B103" s="183" t="s">
        <v>74</v>
      </c>
      <c r="C103" s="184" t="str">
        <f>CONCATENATE(B86," ",C86)</f>
        <v>96 Bourání konstrukcí</v>
      </c>
      <c r="D103" s="185"/>
      <c r="E103" s="186"/>
      <c r="F103" s="187"/>
      <c r="G103" s="188">
        <f>SUM(G86:G102)</f>
        <v>0</v>
      </c>
      <c r="O103" s="167">
        <v>4</v>
      </c>
      <c r="BA103" s="189">
        <f>SUM(BA86:BA102)</f>
        <v>0</v>
      </c>
      <c r="BB103" s="189">
        <f>SUM(BB86:BB102)</f>
        <v>0</v>
      </c>
      <c r="BC103" s="189">
        <f>SUM(BC86:BC102)</f>
        <v>0</v>
      </c>
      <c r="BD103" s="189">
        <f>SUM(BD86:BD102)</f>
        <v>0</v>
      </c>
      <c r="BE103" s="189">
        <f>SUM(BE86:BE102)</f>
        <v>0</v>
      </c>
    </row>
    <row r="104" spans="1:15" ht="12.75">
      <c r="A104" s="160" t="s">
        <v>72</v>
      </c>
      <c r="B104" s="161" t="s">
        <v>193</v>
      </c>
      <c r="C104" s="162" t="s">
        <v>194</v>
      </c>
      <c r="D104" s="163"/>
      <c r="E104" s="164"/>
      <c r="F104" s="164"/>
      <c r="G104" s="165"/>
      <c r="H104" s="166"/>
      <c r="I104" s="166"/>
      <c r="O104" s="167">
        <v>1</v>
      </c>
    </row>
    <row r="105" spans="1:104" ht="12.75">
      <c r="A105" s="168">
        <v>22</v>
      </c>
      <c r="B105" s="169" t="s">
        <v>195</v>
      </c>
      <c r="C105" s="170" t="s">
        <v>196</v>
      </c>
      <c r="D105" s="171" t="s">
        <v>197</v>
      </c>
      <c r="E105" s="172">
        <v>52.597867221</v>
      </c>
      <c r="F105" s="172">
        <v>0</v>
      </c>
      <c r="G105" s="173">
        <f>E105*F105</f>
        <v>0</v>
      </c>
      <c r="O105" s="167">
        <v>2</v>
      </c>
      <c r="AA105" s="145">
        <v>7</v>
      </c>
      <c r="AB105" s="145">
        <v>1</v>
      </c>
      <c r="AC105" s="145">
        <v>2</v>
      </c>
      <c r="AZ105" s="145">
        <v>1</v>
      </c>
      <c r="BA105" s="145">
        <f>IF(AZ105=1,G105,0)</f>
        <v>0</v>
      </c>
      <c r="BB105" s="145">
        <f>IF(AZ105=2,G105,0)</f>
        <v>0</v>
      </c>
      <c r="BC105" s="145">
        <f>IF(AZ105=3,G105,0)</f>
        <v>0</v>
      </c>
      <c r="BD105" s="145">
        <f>IF(AZ105=4,G105,0)</f>
        <v>0</v>
      </c>
      <c r="BE105" s="145">
        <f>IF(AZ105=5,G105,0)</f>
        <v>0</v>
      </c>
      <c r="CA105" s="174">
        <v>7</v>
      </c>
      <c r="CB105" s="174">
        <v>1</v>
      </c>
      <c r="CZ105" s="145">
        <v>0</v>
      </c>
    </row>
    <row r="106" spans="1:57" ht="12.75">
      <c r="A106" s="182"/>
      <c r="B106" s="183" t="s">
        <v>74</v>
      </c>
      <c r="C106" s="184" t="str">
        <f>CONCATENATE(B104," ",C104)</f>
        <v>99 Staveništní přesun hmot</v>
      </c>
      <c r="D106" s="185"/>
      <c r="E106" s="186"/>
      <c r="F106" s="187"/>
      <c r="G106" s="188">
        <f>SUM(G104:G105)</f>
        <v>0</v>
      </c>
      <c r="O106" s="167">
        <v>4</v>
      </c>
      <c r="BA106" s="189">
        <f>SUM(BA104:BA105)</f>
        <v>0</v>
      </c>
      <c r="BB106" s="189">
        <f>SUM(BB104:BB105)</f>
        <v>0</v>
      </c>
      <c r="BC106" s="189">
        <f>SUM(BC104:BC105)</f>
        <v>0</v>
      </c>
      <c r="BD106" s="189">
        <f>SUM(BD104:BD105)</f>
        <v>0</v>
      </c>
      <c r="BE106" s="189">
        <f>SUM(BE104:BE105)</f>
        <v>0</v>
      </c>
    </row>
    <row r="107" spans="1:15" ht="12.75">
      <c r="A107" s="160" t="s">
        <v>72</v>
      </c>
      <c r="B107" s="161" t="s">
        <v>198</v>
      </c>
      <c r="C107" s="162" t="s">
        <v>199</v>
      </c>
      <c r="D107" s="163"/>
      <c r="E107" s="164"/>
      <c r="F107" s="164"/>
      <c r="G107" s="165"/>
      <c r="H107" s="166"/>
      <c r="I107" s="166"/>
      <c r="O107" s="167">
        <v>1</v>
      </c>
    </row>
    <row r="108" spans="1:104" ht="12.75">
      <c r="A108" s="168">
        <v>23</v>
      </c>
      <c r="B108" s="169" t="s">
        <v>200</v>
      </c>
      <c r="C108" s="170" t="s">
        <v>201</v>
      </c>
      <c r="D108" s="171" t="s">
        <v>88</v>
      </c>
      <c r="E108" s="172">
        <v>324.414</v>
      </c>
      <c r="F108" s="172">
        <v>0</v>
      </c>
      <c r="G108" s="173">
        <f>E108*F108</f>
        <v>0</v>
      </c>
      <c r="O108" s="167">
        <v>2</v>
      </c>
      <c r="AA108" s="145">
        <v>1</v>
      </c>
      <c r="AB108" s="145">
        <v>7</v>
      </c>
      <c r="AC108" s="145">
        <v>7</v>
      </c>
      <c r="AZ108" s="145">
        <v>2</v>
      </c>
      <c r="BA108" s="145">
        <f>IF(AZ108=1,G108,0)</f>
        <v>0</v>
      </c>
      <c r="BB108" s="145">
        <f>IF(AZ108=2,G108,0)</f>
        <v>0</v>
      </c>
      <c r="BC108" s="145">
        <f>IF(AZ108=3,G108,0)</f>
        <v>0</v>
      </c>
      <c r="BD108" s="145">
        <f>IF(AZ108=4,G108,0)</f>
        <v>0</v>
      </c>
      <c r="BE108" s="145">
        <f>IF(AZ108=5,G108,0)</f>
        <v>0</v>
      </c>
      <c r="CA108" s="174">
        <v>1</v>
      </c>
      <c r="CB108" s="174">
        <v>7</v>
      </c>
      <c r="CZ108" s="145">
        <v>0.00022</v>
      </c>
    </row>
    <row r="109" spans="1:15" ht="12.75">
      <c r="A109" s="175"/>
      <c r="B109" s="178"/>
      <c r="C109" s="222" t="s">
        <v>202</v>
      </c>
      <c r="D109" s="223"/>
      <c r="E109" s="179">
        <v>311.814</v>
      </c>
      <c r="F109" s="180"/>
      <c r="G109" s="181"/>
      <c r="M109" s="177" t="s">
        <v>202</v>
      </c>
      <c r="O109" s="167"/>
    </row>
    <row r="110" spans="1:15" ht="12.75">
      <c r="A110" s="175"/>
      <c r="B110" s="178"/>
      <c r="C110" s="222" t="s">
        <v>203</v>
      </c>
      <c r="D110" s="223"/>
      <c r="E110" s="179">
        <v>12.6</v>
      </c>
      <c r="F110" s="180"/>
      <c r="G110" s="181"/>
      <c r="M110" s="177" t="s">
        <v>203</v>
      </c>
      <c r="O110" s="167"/>
    </row>
    <row r="111" spans="1:104" ht="12.75">
      <c r="A111" s="168">
        <v>24</v>
      </c>
      <c r="B111" s="169" t="s">
        <v>204</v>
      </c>
      <c r="C111" s="170" t="s">
        <v>205</v>
      </c>
      <c r="D111" s="171" t="s">
        <v>88</v>
      </c>
      <c r="E111" s="172">
        <v>324.414</v>
      </c>
      <c r="F111" s="172">
        <v>0</v>
      </c>
      <c r="G111" s="173">
        <f>E111*F111</f>
        <v>0</v>
      </c>
      <c r="O111" s="167">
        <v>2</v>
      </c>
      <c r="AA111" s="145">
        <v>1</v>
      </c>
      <c r="AB111" s="145">
        <v>7</v>
      </c>
      <c r="AC111" s="145">
        <v>7</v>
      </c>
      <c r="AZ111" s="145">
        <v>2</v>
      </c>
      <c r="BA111" s="145">
        <f>IF(AZ111=1,G111,0)</f>
        <v>0</v>
      </c>
      <c r="BB111" s="145">
        <f>IF(AZ111=2,G111,0)</f>
        <v>0</v>
      </c>
      <c r="BC111" s="145">
        <f>IF(AZ111=3,G111,0)</f>
        <v>0</v>
      </c>
      <c r="BD111" s="145">
        <f>IF(AZ111=4,G111,0)</f>
        <v>0</v>
      </c>
      <c r="BE111" s="145">
        <f>IF(AZ111=5,G111,0)</f>
        <v>0</v>
      </c>
      <c r="CA111" s="174">
        <v>1</v>
      </c>
      <c r="CB111" s="174">
        <v>7</v>
      </c>
      <c r="CZ111" s="145">
        <v>0.00035</v>
      </c>
    </row>
    <row r="112" spans="1:15" ht="12.75">
      <c r="A112" s="175"/>
      <c r="B112" s="178"/>
      <c r="C112" s="222" t="s">
        <v>202</v>
      </c>
      <c r="D112" s="223"/>
      <c r="E112" s="179">
        <v>311.814</v>
      </c>
      <c r="F112" s="180"/>
      <c r="G112" s="181"/>
      <c r="M112" s="177" t="s">
        <v>202</v>
      </c>
      <c r="O112" s="167"/>
    </row>
    <row r="113" spans="1:15" ht="12.75">
      <c r="A113" s="175"/>
      <c r="B113" s="178"/>
      <c r="C113" s="222" t="s">
        <v>203</v>
      </c>
      <c r="D113" s="223"/>
      <c r="E113" s="179">
        <v>12.6</v>
      </c>
      <c r="F113" s="180"/>
      <c r="G113" s="181"/>
      <c r="M113" s="177" t="s">
        <v>203</v>
      </c>
      <c r="O113" s="167"/>
    </row>
    <row r="114" spans="1:104" ht="12.75">
      <c r="A114" s="168">
        <v>25</v>
      </c>
      <c r="B114" s="169" t="s">
        <v>206</v>
      </c>
      <c r="C114" s="170" t="s">
        <v>207</v>
      </c>
      <c r="D114" s="171" t="s">
        <v>88</v>
      </c>
      <c r="E114" s="172">
        <v>324.414</v>
      </c>
      <c r="F114" s="172">
        <v>0</v>
      </c>
      <c r="G114" s="173">
        <f>E114*F114</f>
        <v>0</v>
      </c>
      <c r="O114" s="167">
        <v>2</v>
      </c>
      <c r="AA114" s="145">
        <v>1</v>
      </c>
      <c r="AB114" s="145">
        <v>7</v>
      </c>
      <c r="AC114" s="145">
        <v>7</v>
      </c>
      <c r="AZ114" s="145">
        <v>2</v>
      </c>
      <c r="BA114" s="145">
        <f>IF(AZ114=1,G114,0)</f>
        <v>0</v>
      </c>
      <c r="BB114" s="145">
        <f>IF(AZ114=2,G114,0)</f>
        <v>0</v>
      </c>
      <c r="BC114" s="145">
        <f>IF(AZ114=3,G114,0)</f>
        <v>0</v>
      </c>
      <c r="BD114" s="145">
        <f>IF(AZ114=4,G114,0)</f>
        <v>0</v>
      </c>
      <c r="BE114" s="145">
        <f>IF(AZ114=5,G114,0)</f>
        <v>0</v>
      </c>
      <c r="CA114" s="174">
        <v>1</v>
      </c>
      <c r="CB114" s="174">
        <v>7</v>
      </c>
      <c r="CZ114" s="145">
        <v>0.00021</v>
      </c>
    </row>
    <row r="115" spans="1:15" ht="12.75">
      <c r="A115" s="175"/>
      <c r="B115" s="178"/>
      <c r="C115" s="222" t="s">
        <v>202</v>
      </c>
      <c r="D115" s="223"/>
      <c r="E115" s="179">
        <v>311.814</v>
      </c>
      <c r="F115" s="180"/>
      <c r="G115" s="181"/>
      <c r="M115" s="177" t="s">
        <v>202</v>
      </c>
      <c r="O115" s="167"/>
    </row>
    <row r="116" spans="1:15" ht="12.75">
      <c r="A116" s="175"/>
      <c r="B116" s="178"/>
      <c r="C116" s="222" t="s">
        <v>203</v>
      </c>
      <c r="D116" s="223"/>
      <c r="E116" s="179">
        <v>12.6</v>
      </c>
      <c r="F116" s="180"/>
      <c r="G116" s="181"/>
      <c r="M116" s="177" t="s">
        <v>203</v>
      </c>
      <c r="O116" s="167"/>
    </row>
    <row r="117" spans="1:104" ht="12.75">
      <c r="A117" s="168">
        <v>26</v>
      </c>
      <c r="B117" s="169" t="s">
        <v>208</v>
      </c>
      <c r="C117" s="170" t="s">
        <v>209</v>
      </c>
      <c r="D117" s="171" t="s">
        <v>210</v>
      </c>
      <c r="E117" s="172">
        <v>0.4866</v>
      </c>
      <c r="F117" s="172">
        <v>0</v>
      </c>
      <c r="G117" s="173">
        <f>E117*F117</f>
        <v>0</v>
      </c>
      <c r="O117" s="167">
        <v>2</v>
      </c>
      <c r="AA117" s="145">
        <v>3</v>
      </c>
      <c r="AB117" s="145">
        <v>7</v>
      </c>
      <c r="AC117" s="145">
        <v>11161220</v>
      </c>
      <c r="AZ117" s="145">
        <v>2</v>
      </c>
      <c r="BA117" s="145">
        <f>IF(AZ117=1,G117,0)</f>
        <v>0</v>
      </c>
      <c r="BB117" s="145">
        <f>IF(AZ117=2,G117,0)</f>
        <v>0</v>
      </c>
      <c r="BC117" s="145">
        <f>IF(AZ117=3,G117,0)</f>
        <v>0</v>
      </c>
      <c r="BD117" s="145">
        <f>IF(AZ117=4,G117,0)</f>
        <v>0</v>
      </c>
      <c r="BE117" s="145">
        <f>IF(AZ117=5,G117,0)</f>
        <v>0</v>
      </c>
      <c r="CA117" s="174">
        <v>3</v>
      </c>
      <c r="CB117" s="174">
        <v>7</v>
      </c>
      <c r="CZ117" s="145">
        <v>1</v>
      </c>
    </row>
    <row r="118" spans="1:15" ht="12.75">
      <c r="A118" s="175"/>
      <c r="B118" s="178"/>
      <c r="C118" s="222" t="s">
        <v>211</v>
      </c>
      <c r="D118" s="223"/>
      <c r="E118" s="179">
        <v>0.4677</v>
      </c>
      <c r="F118" s="180"/>
      <c r="G118" s="181"/>
      <c r="M118" s="177" t="s">
        <v>211</v>
      </c>
      <c r="O118" s="167"/>
    </row>
    <row r="119" spans="1:15" ht="12.75">
      <c r="A119" s="175"/>
      <c r="B119" s="178"/>
      <c r="C119" s="222" t="s">
        <v>212</v>
      </c>
      <c r="D119" s="223"/>
      <c r="E119" s="179">
        <v>0.0189</v>
      </c>
      <c r="F119" s="180"/>
      <c r="G119" s="181"/>
      <c r="M119" s="177" t="s">
        <v>212</v>
      </c>
      <c r="O119" s="167"/>
    </row>
    <row r="120" spans="1:104" ht="12.75">
      <c r="A120" s="168">
        <v>27</v>
      </c>
      <c r="B120" s="169" t="s">
        <v>213</v>
      </c>
      <c r="C120" s="170" t="s">
        <v>214</v>
      </c>
      <c r="D120" s="171" t="s">
        <v>88</v>
      </c>
      <c r="E120" s="172">
        <v>373.0761</v>
      </c>
      <c r="F120" s="172">
        <v>0</v>
      </c>
      <c r="G120" s="173">
        <f>E120*F120</f>
        <v>0</v>
      </c>
      <c r="O120" s="167">
        <v>2</v>
      </c>
      <c r="AA120" s="145">
        <v>3</v>
      </c>
      <c r="AB120" s="145">
        <v>7</v>
      </c>
      <c r="AC120" s="145" t="s">
        <v>213</v>
      </c>
      <c r="AZ120" s="145">
        <v>2</v>
      </c>
      <c r="BA120" s="145">
        <f>IF(AZ120=1,G120,0)</f>
        <v>0</v>
      </c>
      <c r="BB120" s="145">
        <f>IF(AZ120=2,G120,0)</f>
        <v>0</v>
      </c>
      <c r="BC120" s="145">
        <f>IF(AZ120=3,G120,0)</f>
        <v>0</v>
      </c>
      <c r="BD120" s="145">
        <f>IF(AZ120=4,G120,0)</f>
        <v>0</v>
      </c>
      <c r="BE120" s="145">
        <f>IF(AZ120=5,G120,0)</f>
        <v>0</v>
      </c>
      <c r="CA120" s="174">
        <v>3</v>
      </c>
      <c r="CB120" s="174">
        <v>7</v>
      </c>
      <c r="CZ120" s="145">
        <v>0.00013</v>
      </c>
    </row>
    <row r="121" spans="1:15" ht="12.75">
      <c r="A121" s="175"/>
      <c r="B121" s="178"/>
      <c r="C121" s="222" t="s">
        <v>215</v>
      </c>
      <c r="D121" s="223"/>
      <c r="E121" s="179">
        <v>358.5861</v>
      </c>
      <c r="F121" s="180"/>
      <c r="G121" s="181"/>
      <c r="M121" s="177" t="s">
        <v>215</v>
      </c>
      <c r="O121" s="167"/>
    </row>
    <row r="122" spans="1:15" ht="12.75">
      <c r="A122" s="175"/>
      <c r="B122" s="178"/>
      <c r="C122" s="222" t="s">
        <v>216</v>
      </c>
      <c r="D122" s="223"/>
      <c r="E122" s="179">
        <v>14.49</v>
      </c>
      <c r="F122" s="180"/>
      <c r="G122" s="181"/>
      <c r="M122" s="177" t="s">
        <v>216</v>
      </c>
      <c r="O122" s="167"/>
    </row>
    <row r="123" spans="1:104" ht="12.75">
      <c r="A123" s="168">
        <v>28</v>
      </c>
      <c r="B123" s="169" t="s">
        <v>217</v>
      </c>
      <c r="C123" s="170" t="s">
        <v>218</v>
      </c>
      <c r="D123" s="171" t="s">
        <v>88</v>
      </c>
      <c r="E123" s="172">
        <v>373.0761</v>
      </c>
      <c r="F123" s="172">
        <v>0</v>
      </c>
      <c r="G123" s="173">
        <f>E123*F123</f>
        <v>0</v>
      </c>
      <c r="O123" s="167">
        <v>2</v>
      </c>
      <c r="AA123" s="145">
        <v>3</v>
      </c>
      <c r="AB123" s="145">
        <v>7</v>
      </c>
      <c r="AC123" s="145">
        <v>62832131</v>
      </c>
      <c r="AZ123" s="145">
        <v>2</v>
      </c>
      <c r="BA123" s="145">
        <f>IF(AZ123=1,G123,0)</f>
        <v>0</v>
      </c>
      <c r="BB123" s="145">
        <f>IF(AZ123=2,G123,0)</f>
        <v>0</v>
      </c>
      <c r="BC123" s="145">
        <f>IF(AZ123=3,G123,0)</f>
        <v>0</v>
      </c>
      <c r="BD123" s="145">
        <f>IF(AZ123=4,G123,0)</f>
        <v>0</v>
      </c>
      <c r="BE123" s="145">
        <f>IF(AZ123=5,G123,0)</f>
        <v>0</v>
      </c>
      <c r="CA123" s="174">
        <v>3</v>
      </c>
      <c r="CB123" s="174">
        <v>7</v>
      </c>
      <c r="CZ123" s="145">
        <v>0.0037</v>
      </c>
    </row>
    <row r="124" spans="1:15" ht="12.75">
      <c r="A124" s="175"/>
      <c r="B124" s="178"/>
      <c r="C124" s="222" t="s">
        <v>215</v>
      </c>
      <c r="D124" s="223"/>
      <c r="E124" s="179">
        <v>358.5861</v>
      </c>
      <c r="F124" s="180"/>
      <c r="G124" s="181"/>
      <c r="M124" s="177" t="s">
        <v>215</v>
      </c>
      <c r="O124" s="167"/>
    </row>
    <row r="125" spans="1:15" ht="12.75">
      <c r="A125" s="175"/>
      <c r="B125" s="178"/>
      <c r="C125" s="222" t="s">
        <v>216</v>
      </c>
      <c r="D125" s="223"/>
      <c r="E125" s="179">
        <v>14.49</v>
      </c>
      <c r="F125" s="180"/>
      <c r="G125" s="181"/>
      <c r="M125" s="177" t="s">
        <v>216</v>
      </c>
      <c r="O125" s="167"/>
    </row>
    <row r="126" spans="1:104" ht="12.75">
      <c r="A126" s="168">
        <v>29</v>
      </c>
      <c r="B126" s="169" t="s">
        <v>219</v>
      </c>
      <c r="C126" s="170" t="s">
        <v>220</v>
      </c>
      <c r="D126" s="171" t="s">
        <v>197</v>
      </c>
      <c r="E126" s="172">
        <v>2.168524383</v>
      </c>
      <c r="F126" s="172">
        <v>0</v>
      </c>
      <c r="G126" s="173">
        <f>E126*F126</f>
        <v>0</v>
      </c>
      <c r="O126" s="167">
        <v>2</v>
      </c>
      <c r="AA126" s="145">
        <v>7</v>
      </c>
      <c r="AB126" s="145">
        <v>1001</v>
      </c>
      <c r="AC126" s="145">
        <v>5</v>
      </c>
      <c r="AZ126" s="145">
        <v>2</v>
      </c>
      <c r="BA126" s="145">
        <f>IF(AZ126=1,G126,0)</f>
        <v>0</v>
      </c>
      <c r="BB126" s="145">
        <f>IF(AZ126=2,G126,0)</f>
        <v>0</v>
      </c>
      <c r="BC126" s="145">
        <f>IF(AZ126=3,G126,0)</f>
        <v>0</v>
      </c>
      <c r="BD126" s="145">
        <f>IF(AZ126=4,G126,0)</f>
        <v>0</v>
      </c>
      <c r="BE126" s="145">
        <f>IF(AZ126=5,G126,0)</f>
        <v>0</v>
      </c>
      <c r="CA126" s="174">
        <v>7</v>
      </c>
      <c r="CB126" s="174">
        <v>1001</v>
      </c>
      <c r="CZ126" s="145">
        <v>0</v>
      </c>
    </row>
    <row r="127" spans="1:57" ht="12.75">
      <c r="A127" s="182"/>
      <c r="B127" s="183" t="s">
        <v>74</v>
      </c>
      <c r="C127" s="184" t="str">
        <f>CONCATENATE(B107," ",C107)</f>
        <v>712 Živičné krytiny</v>
      </c>
      <c r="D127" s="185"/>
      <c r="E127" s="186"/>
      <c r="F127" s="187"/>
      <c r="G127" s="188">
        <f>SUM(G107:G126)</f>
        <v>0</v>
      </c>
      <c r="O127" s="167">
        <v>4</v>
      </c>
      <c r="BA127" s="189">
        <f>SUM(BA107:BA126)</f>
        <v>0</v>
      </c>
      <c r="BB127" s="189">
        <f>SUM(BB107:BB126)</f>
        <v>0</v>
      </c>
      <c r="BC127" s="189">
        <f>SUM(BC107:BC126)</f>
        <v>0</v>
      </c>
      <c r="BD127" s="189">
        <f>SUM(BD107:BD126)</f>
        <v>0</v>
      </c>
      <c r="BE127" s="189">
        <f>SUM(BE107:BE126)</f>
        <v>0</v>
      </c>
    </row>
    <row r="128" spans="1:15" ht="12.75">
      <c r="A128" s="160" t="s">
        <v>72</v>
      </c>
      <c r="B128" s="161" t="s">
        <v>221</v>
      </c>
      <c r="C128" s="162" t="s">
        <v>222</v>
      </c>
      <c r="D128" s="163"/>
      <c r="E128" s="164"/>
      <c r="F128" s="164"/>
      <c r="G128" s="165"/>
      <c r="H128" s="166"/>
      <c r="I128" s="166"/>
      <c r="O128" s="167">
        <v>1</v>
      </c>
    </row>
    <row r="129" spans="1:104" ht="12.75">
      <c r="A129" s="168">
        <v>30</v>
      </c>
      <c r="B129" s="169" t="s">
        <v>223</v>
      </c>
      <c r="C129" s="170" t="s">
        <v>224</v>
      </c>
      <c r="D129" s="171" t="s">
        <v>88</v>
      </c>
      <c r="E129" s="172">
        <v>324.414</v>
      </c>
      <c r="F129" s="172">
        <v>0</v>
      </c>
      <c r="G129" s="173">
        <f>E129*F129</f>
        <v>0</v>
      </c>
      <c r="O129" s="167">
        <v>2</v>
      </c>
      <c r="AA129" s="145">
        <v>1</v>
      </c>
      <c r="AB129" s="145">
        <v>7</v>
      </c>
      <c r="AC129" s="145">
        <v>7</v>
      </c>
      <c r="AZ129" s="145">
        <v>2</v>
      </c>
      <c r="BA129" s="145">
        <f>IF(AZ129=1,G129,0)</f>
        <v>0</v>
      </c>
      <c r="BB129" s="145">
        <f>IF(AZ129=2,G129,0)</f>
        <v>0</v>
      </c>
      <c r="BC129" s="145">
        <f>IF(AZ129=3,G129,0)</f>
        <v>0</v>
      </c>
      <c r="BD129" s="145">
        <f>IF(AZ129=4,G129,0)</f>
        <v>0</v>
      </c>
      <c r="BE129" s="145">
        <f>IF(AZ129=5,G129,0)</f>
        <v>0</v>
      </c>
      <c r="CA129" s="174">
        <v>1</v>
      </c>
      <c r="CB129" s="174">
        <v>7</v>
      </c>
      <c r="CZ129" s="145">
        <v>0</v>
      </c>
    </row>
    <row r="130" spans="1:15" ht="12.75">
      <c r="A130" s="175"/>
      <c r="B130" s="178"/>
      <c r="C130" s="222" t="s">
        <v>202</v>
      </c>
      <c r="D130" s="223"/>
      <c r="E130" s="179">
        <v>311.814</v>
      </c>
      <c r="F130" s="180"/>
      <c r="G130" s="181"/>
      <c r="M130" s="177" t="s">
        <v>202</v>
      </c>
      <c r="O130" s="167"/>
    </row>
    <row r="131" spans="1:15" ht="12.75">
      <c r="A131" s="175"/>
      <c r="B131" s="178"/>
      <c r="C131" s="222" t="s">
        <v>203</v>
      </c>
      <c r="D131" s="223"/>
      <c r="E131" s="179">
        <v>12.6</v>
      </c>
      <c r="F131" s="180"/>
      <c r="G131" s="181"/>
      <c r="M131" s="177" t="s">
        <v>203</v>
      </c>
      <c r="O131" s="167"/>
    </row>
    <row r="132" spans="1:104" ht="22.5">
      <c r="A132" s="168">
        <v>31</v>
      </c>
      <c r="B132" s="169" t="s">
        <v>225</v>
      </c>
      <c r="C132" s="170" t="s">
        <v>226</v>
      </c>
      <c r="D132" s="171" t="s">
        <v>88</v>
      </c>
      <c r="E132" s="172">
        <v>330.9023</v>
      </c>
      <c r="F132" s="172">
        <v>0</v>
      </c>
      <c r="G132" s="173">
        <f>E132*F132</f>
        <v>0</v>
      </c>
      <c r="O132" s="167">
        <v>2</v>
      </c>
      <c r="AA132" s="145">
        <v>12</v>
      </c>
      <c r="AB132" s="145">
        <v>0</v>
      </c>
      <c r="AC132" s="145">
        <v>5</v>
      </c>
      <c r="AZ132" s="145">
        <v>2</v>
      </c>
      <c r="BA132" s="145">
        <f>IF(AZ132=1,G132,0)</f>
        <v>0</v>
      </c>
      <c r="BB132" s="145">
        <f>IF(AZ132=2,G132,0)</f>
        <v>0</v>
      </c>
      <c r="BC132" s="145">
        <f>IF(AZ132=3,G132,0)</f>
        <v>0</v>
      </c>
      <c r="BD132" s="145">
        <f>IF(AZ132=4,G132,0)</f>
        <v>0</v>
      </c>
      <c r="BE132" s="145">
        <f>IF(AZ132=5,G132,0)</f>
        <v>0</v>
      </c>
      <c r="CA132" s="174">
        <v>12</v>
      </c>
      <c r="CB132" s="174">
        <v>0</v>
      </c>
      <c r="CZ132" s="145">
        <v>0.0063</v>
      </c>
    </row>
    <row r="133" spans="1:15" ht="12.75">
      <c r="A133" s="175"/>
      <c r="B133" s="178"/>
      <c r="C133" s="222" t="s">
        <v>227</v>
      </c>
      <c r="D133" s="223"/>
      <c r="E133" s="179">
        <v>318.0503</v>
      </c>
      <c r="F133" s="180"/>
      <c r="G133" s="181"/>
      <c r="M133" s="177" t="s">
        <v>227</v>
      </c>
      <c r="O133" s="167"/>
    </row>
    <row r="134" spans="1:15" ht="12.75">
      <c r="A134" s="175"/>
      <c r="B134" s="178"/>
      <c r="C134" s="222" t="s">
        <v>228</v>
      </c>
      <c r="D134" s="223"/>
      <c r="E134" s="179">
        <v>12.852</v>
      </c>
      <c r="F134" s="180"/>
      <c r="G134" s="181"/>
      <c r="M134" s="177" t="s">
        <v>228</v>
      </c>
      <c r="O134" s="167"/>
    </row>
    <row r="135" spans="1:104" ht="12.75">
      <c r="A135" s="168">
        <v>32</v>
      </c>
      <c r="B135" s="169" t="s">
        <v>229</v>
      </c>
      <c r="C135" s="170" t="s">
        <v>230</v>
      </c>
      <c r="D135" s="171" t="s">
        <v>197</v>
      </c>
      <c r="E135" s="172">
        <v>2.08468449</v>
      </c>
      <c r="F135" s="172">
        <v>0</v>
      </c>
      <c r="G135" s="173">
        <f>E135*F135</f>
        <v>0</v>
      </c>
      <c r="O135" s="167">
        <v>2</v>
      </c>
      <c r="AA135" s="145">
        <v>7</v>
      </c>
      <c r="AB135" s="145">
        <v>1001</v>
      </c>
      <c r="AC135" s="145">
        <v>5</v>
      </c>
      <c r="AZ135" s="145">
        <v>2</v>
      </c>
      <c r="BA135" s="145">
        <f>IF(AZ135=1,G135,0)</f>
        <v>0</v>
      </c>
      <c r="BB135" s="145">
        <f>IF(AZ135=2,G135,0)</f>
        <v>0</v>
      </c>
      <c r="BC135" s="145">
        <f>IF(AZ135=3,G135,0)</f>
        <v>0</v>
      </c>
      <c r="BD135" s="145">
        <f>IF(AZ135=4,G135,0)</f>
        <v>0</v>
      </c>
      <c r="BE135" s="145">
        <f>IF(AZ135=5,G135,0)</f>
        <v>0</v>
      </c>
      <c r="CA135" s="174">
        <v>7</v>
      </c>
      <c r="CB135" s="174">
        <v>1001</v>
      </c>
      <c r="CZ135" s="145">
        <v>0</v>
      </c>
    </row>
    <row r="136" spans="1:57" ht="12.75">
      <c r="A136" s="182"/>
      <c r="B136" s="183" t="s">
        <v>74</v>
      </c>
      <c r="C136" s="184" t="str">
        <f>CONCATENATE(B128," ",C128)</f>
        <v>713 Izolace tepelné</v>
      </c>
      <c r="D136" s="185"/>
      <c r="E136" s="186"/>
      <c r="F136" s="187"/>
      <c r="G136" s="188">
        <f>SUM(G128:G135)</f>
        <v>0</v>
      </c>
      <c r="O136" s="167">
        <v>4</v>
      </c>
      <c r="BA136" s="189">
        <f>SUM(BA128:BA135)</f>
        <v>0</v>
      </c>
      <c r="BB136" s="189">
        <f>SUM(BB128:BB135)</f>
        <v>0</v>
      </c>
      <c r="BC136" s="189">
        <f>SUM(BC128:BC135)</f>
        <v>0</v>
      </c>
      <c r="BD136" s="189">
        <f>SUM(BD128:BD135)</f>
        <v>0</v>
      </c>
      <c r="BE136" s="189">
        <f>SUM(BE128:BE135)</f>
        <v>0</v>
      </c>
    </row>
    <row r="137" spans="1:15" ht="12.75">
      <c r="A137" s="160" t="s">
        <v>72</v>
      </c>
      <c r="B137" s="161" t="s">
        <v>231</v>
      </c>
      <c r="C137" s="162" t="s">
        <v>232</v>
      </c>
      <c r="D137" s="163"/>
      <c r="E137" s="164"/>
      <c r="F137" s="164"/>
      <c r="G137" s="165"/>
      <c r="H137" s="166"/>
      <c r="I137" s="166"/>
      <c r="O137" s="167">
        <v>1</v>
      </c>
    </row>
    <row r="138" spans="1:104" ht="12.75">
      <c r="A138" s="168">
        <v>33</v>
      </c>
      <c r="B138" s="169" t="s">
        <v>233</v>
      </c>
      <c r="C138" s="170" t="s">
        <v>234</v>
      </c>
      <c r="D138" s="171" t="s">
        <v>152</v>
      </c>
      <c r="E138" s="172">
        <v>1</v>
      </c>
      <c r="F138" s="172">
        <v>0</v>
      </c>
      <c r="G138" s="173">
        <f>E138*F138</f>
        <v>0</v>
      </c>
      <c r="O138" s="167">
        <v>2</v>
      </c>
      <c r="AA138" s="145">
        <v>12</v>
      </c>
      <c r="AB138" s="145">
        <v>0</v>
      </c>
      <c r="AC138" s="145">
        <v>42</v>
      </c>
      <c r="AZ138" s="145">
        <v>2</v>
      </c>
      <c r="BA138" s="145">
        <f>IF(AZ138=1,G138,0)</f>
        <v>0</v>
      </c>
      <c r="BB138" s="145">
        <f>IF(AZ138=2,G138,0)</f>
        <v>0</v>
      </c>
      <c r="BC138" s="145">
        <f>IF(AZ138=3,G138,0)</f>
        <v>0</v>
      </c>
      <c r="BD138" s="145">
        <f>IF(AZ138=4,G138,0)</f>
        <v>0</v>
      </c>
      <c r="BE138" s="145">
        <f>IF(AZ138=5,G138,0)</f>
        <v>0</v>
      </c>
      <c r="CA138" s="174">
        <v>12</v>
      </c>
      <c r="CB138" s="174">
        <v>0</v>
      </c>
      <c r="CZ138" s="145">
        <v>0</v>
      </c>
    </row>
    <row r="139" spans="1:15" ht="12.75">
      <c r="A139" s="175"/>
      <c r="B139" s="176"/>
      <c r="C139" s="229" t="s">
        <v>153</v>
      </c>
      <c r="D139" s="230"/>
      <c r="E139" s="230"/>
      <c r="F139" s="230"/>
      <c r="G139" s="231"/>
      <c r="L139" s="177" t="s">
        <v>153</v>
      </c>
      <c r="O139" s="167">
        <v>3</v>
      </c>
    </row>
    <row r="140" spans="1:57" ht="12.75">
      <c r="A140" s="182"/>
      <c r="B140" s="183" t="s">
        <v>74</v>
      </c>
      <c r="C140" s="184" t="str">
        <f>CONCATENATE(B137," ",C137)</f>
        <v>764 Konstrukce klempířské</v>
      </c>
      <c r="D140" s="185"/>
      <c r="E140" s="186"/>
      <c r="F140" s="187"/>
      <c r="G140" s="188">
        <f>SUM(G137:G139)</f>
        <v>0</v>
      </c>
      <c r="O140" s="167">
        <v>4</v>
      </c>
      <c r="BA140" s="189">
        <f>SUM(BA137:BA139)</f>
        <v>0</v>
      </c>
      <c r="BB140" s="189">
        <f>SUM(BB137:BB139)</f>
        <v>0</v>
      </c>
      <c r="BC140" s="189">
        <f>SUM(BC137:BC139)</f>
        <v>0</v>
      </c>
      <c r="BD140" s="189">
        <f>SUM(BD137:BD139)</f>
        <v>0</v>
      </c>
      <c r="BE140" s="189">
        <f>SUM(BE137:BE139)</f>
        <v>0</v>
      </c>
    </row>
    <row r="141" spans="1:15" ht="12.75">
      <c r="A141" s="160" t="s">
        <v>72</v>
      </c>
      <c r="B141" s="161" t="s">
        <v>235</v>
      </c>
      <c r="C141" s="162" t="s">
        <v>236</v>
      </c>
      <c r="D141" s="163"/>
      <c r="E141" s="164"/>
      <c r="F141" s="164"/>
      <c r="G141" s="165"/>
      <c r="H141" s="166"/>
      <c r="I141" s="166"/>
      <c r="O141" s="167">
        <v>1</v>
      </c>
    </row>
    <row r="142" spans="1:104" ht="12.75">
      <c r="A142" s="168">
        <v>34</v>
      </c>
      <c r="B142" s="169" t="s">
        <v>237</v>
      </c>
      <c r="C142" s="170" t="s">
        <v>238</v>
      </c>
      <c r="D142" s="171" t="s">
        <v>88</v>
      </c>
      <c r="E142" s="172">
        <v>26.835</v>
      </c>
      <c r="F142" s="172">
        <v>0</v>
      </c>
      <c r="G142" s="173">
        <f>E142*F142</f>
        <v>0</v>
      </c>
      <c r="O142" s="167">
        <v>2</v>
      </c>
      <c r="AA142" s="145">
        <v>1</v>
      </c>
      <c r="AB142" s="145">
        <v>7</v>
      </c>
      <c r="AC142" s="145">
        <v>7</v>
      </c>
      <c r="AZ142" s="145">
        <v>2</v>
      </c>
      <c r="BA142" s="145">
        <f>IF(AZ142=1,G142,0)</f>
        <v>0</v>
      </c>
      <c r="BB142" s="145">
        <f>IF(AZ142=2,G142,0)</f>
        <v>0</v>
      </c>
      <c r="BC142" s="145">
        <f>IF(AZ142=3,G142,0)</f>
        <v>0</v>
      </c>
      <c r="BD142" s="145">
        <f>IF(AZ142=4,G142,0)</f>
        <v>0</v>
      </c>
      <c r="BE142" s="145">
        <f>IF(AZ142=5,G142,0)</f>
        <v>0</v>
      </c>
      <c r="CA142" s="174">
        <v>1</v>
      </c>
      <c r="CB142" s="174">
        <v>7</v>
      </c>
      <c r="CZ142" s="145">
        <v>0</v>
      </c>
    </row>
    <row r="143" spans="1:15" ht="12.75">
      <c r="A143" s="175"/>
      <c r="B143" s="178"/>
      <c r="C143" s="222" t="s">
        <v>239</v>
      </c>
      <c r="D143" s="223"/>
      <c r="E143" s="179">
        <v>10.305</v>
      </c>
      <c r="F143" s="180"/>
      <c r="G143" s="181"/>
      <c r="M143" s="177" t="s">
        <v>239</v>
      </c>
      <c r="O143" s="167"/>
    </row>
    <row r="144" spans="1:15" ht="12.75">
      <c r="A144" s="175"/>
      <c r="B144" s="178"/>
      <c r="C144" s="222" t="s">
        <v>240</v>
      </c>
      <c r="D144" s="223"/>
      <c r="E144" s="179">
        <v>16.53</v>
      </c>
      <c r="F144" s="180"/>
      <c r="G144" s="181"/>
      <c r="M144" s="177" t="s">
        <v>240</v>
      </c>
      <c r="O144" s="167"/>
    </row>
    <row r="145" spans="1:57" ht="12.75">
      <c r="A145" s="182"/>
      <c r="B145" s="183" t="s">
        <v>74</v>
      </c>
      <c r="C145" s="184" t="str">
        <f>CONCATENATE(B141," ",C141)</f>
        <v>767 Konstrukce zámečnické</v>
      </c>
      <c r="D145" s="185"/>
      <c r="E145" s="186"/>
      <c r="F145" s="187"/>
      <c r="G145" s="188">
        <f>SUM(G141:G144)</f>
        <v>0</v>
      </c>
      <c r="O145" s="167">
        <v>4</v>
      </c>
      <c r="BA145" s="189">
        <f>SUM(BA141:BA144)</f>
        <v>0</v>
      </c>
      <c r="BB145" s="189">
        <f>SUM(BB141:BB144)</f>
        <v>0</v>
      </c>
      <c r="BC145" s="189">
        <f>SUM(BC141:BC144)</f>
        <v>0</v>
      </c>
      <c r="BD145" s="189">
        <f>SUM(BD141:BD144)</f>
        <v>0</v>
      </c>
      <c r="BE145" s="189">
        <f>SUM(BE141:BE144)</f>
        <v>0</v>
      </c>
    </row>
    <row r="146" spans="1:15" ht="12.75">
      <c r="A146" s="160" t="s">
        <v>72</v>
      </c>
      <c r="B146" s="161" t="s">
        <v>241</v>
      </c>
      <c r="C146" s="162" t="s">
        <v>242</v>
      </c>
      <c r="D146" s="163"/>
      <c r="E146" s="164"/>
      <c r="F146" s="164"/>
      <c r="G146" s="165"/>
      <c r="H146" s="166"/>
      <c r="I146" s="166"/>
      <c r="O146" s="167">
        <v>1</v>
      </c>
    </row>
    <row r="147" spans="1:104" ht="12.75">
      <c r="A147" s="168">
        <v>35</v>
      </c>
      <c r="B147" s="169" t="s">
        <v>243</v>
      </c>
      <c r="C147" s="170" t="s">
        <v>244</v>
      </c>
      <c r="D147" s="171" t="s">
        <v>88</v>
      </c>
      <c r="E147" s="172">
        <v>172.7128</v>
      </c>
      <c r="F147" s="172">
        <v>0</v>
      </c>
      <c r="G147" s="173">
        <f>E147*F147</f>
        <v>0</v>
      </c>
      <c r="O147" s="167">
        <v>2</v>
      </c>
      <c r="AA147" s="145">
        <v>1</v>
      </c>
      <c r="AB147" s="145">
        <v>7</v>
      </c>
      <c r="AC147" s="145">
        <v>7</v>
      </c>
      <c r="AZ147" s="145">
        <v>2</v>
      </c>
      <c r="BA147" s="145">
        <f>IF(AZ147=1,G147,0)</f>
        <v>0</v>
      </c>
      <c r="BB147" s="145">
        <f>IF(AZ147=2,G147,0)</f>
        <v>0</v>
      </c>
      <c r="BC147" s="145">
        <f>IF(AZ147=3,G147,0)</f>
        <v>0</v>
      </c>
      <c r="BD147" s="145">
        <f>IF(AZ147=4,G147,0)</f>
        <v>0</v>
      </c>
      <c r="BE147" s="145">
        <f>IF(AZ147=5,G147,0)</f>
        <v>0</v>
      </c>
      <c r="CA147" s="174">
        <v>1</v>
      </c>
      <c r="CB147" s="174">
        <v>7</v>
      </c>
      <c r="CZ147" s="145">
        <v>0.00041</v>
      </c>
    </row>
    <row r="148" spans="1:15" ht="12.75">
      <c r="A148" s="175"/>
      <c r="B148" s="178"/>
      <c r="C148" s="222" t="s">
        <v>101</v>
      </c>
      <c r="D148" s="223"/>
      <c r="E148" s="179">
        <v>62.0416</v>
      </c>
      <c r="F148" s="180"/>
      <c r="G148" s="181"/>
      <c r="M148" s="177" t="s">
        <v>101</v>
      </c>
      <c r="O148" s="167"/>
    </row>
    <row r="149" spans="1:15" ht="12.75">
      <c r="A149" s="175"/>
      <c r="B149" s="178"/>
      <c r="C149" s="222" t="s">
        <v>102</v>
      </c>
      <c r="D149" s="223"/>
      <c r="E149" s="179">
        <v>5.568</v>
      </c>
      <c r="F149" s="180"/>
      <c r="G149" s="181"/>
      <c r="M149" s="177" t="s">
        <v>102</v>
      </c>
      <c r="O149" s="167"/>
    </row>
    <row r="150" spans="1:15" ht="12.75">
      <c r="A150" s="175"/>
      <c r="B150" s="178"/>
      <c r="C150" s="222" t="s">
        <v>103</v>
      </c>
      <c r="D150" s="223"/>
      <c r="E150" s="179">
        <v>3.1744</v>
      </c>
      <c r="F150" s="180"/>
      <c r="G150" s="181"/>
      <c r="M150" s="177" t="s">
        <v>103</v>
      </c>
      <c r="O150" s="167"/>
    </row>
    <row r="151" spans="1:15" ht="12.75">
      <c r="A151" s="175"/>
      <c r="B151" s="178"/>
      <c r="C151" s="222" t="s">
        <v>104</v>
      </c>
      <c r="D151" s="223"/>
      <c r="E151" s="179">
        <v>1.552</v>
      </c>
      <c r="F151" s="180"/>
      <c r="G151" s="181"/>
      <c r="M151" s="177" t="s">
        <v>104</v>
      </c>
      <c r="O151" s="167"/>
    </row>
    <row r="152" spans="1:15" ht="12.75">
      <c r="A152" s="175"/>
      <c r="B152" s="178"/>
      <c r="C152" s="222" t="s">
        <v>105</v>
      </c>
      <c r="D152" s="223"/>
      <c r="E152" s="179">
        <v>1.0296</v>
      </c>
      <c r="F152" s="180"/>
      <c r="G152" s="181"/>
      <c r="M152" s="177" t="s">
        <v>105</v>
      </c>
      <c r="O152" s="167"/>
    </row>
    <row r="153" spans="1:15" ht="12.75">
      <c r="A153" s="175"/>
      <c r="B153" s="178"/>
      <c r="C153" s="222" t="s">
        <v>106</v>
      </c>
      <c r="D153" s="223"/>
      <c r="E153" s="179">
        <v>2.752</v>
      </c>
      <c r="F153" s="180"/>
      <c r="G153" s="181"/>
      <c r="M153" s="177" t="s">
        <v>106</v>
      </c>
      <c r="O153" s="167"/>
    </row>
    <row r="154" spans="1:15" ht="12.75">
      <c r="A154" s="175"/>
      <c r="B154" s="178"/>
      <c r="C154" s="222" t="s">
        <v>89</v>
      </c>
      <c r="D154" s="223"/>
      <c r="E154" s="179">
        <v>64.3968</v>
      </c>
      <c r="F154" s="180"/>
      <c r="G154" s="181"/>
      <c r="M154" s="177" t="s">
        <v>89</v>
      </c>
      <c r="O154" s="167"/>
    </row>
    <row r="155" spans="1:15" ht="12.75">
      <c r="A155" s="175"/>
      <c r="B155" s="178"/>
      <c r="C155" s="222" t="s">
        <v>90</v>
      </c>
      <c r="D155" s="223"/>
      <c r="E155" s="179">
        <v>32.1984</v>
      </c>
      <c r="F155" s="180"/>
      <c r="G155" s="181"/>
      <c r="M155" s="177" t="s">
        <v>90</v>
      </c>
      <c r="O155" s="167"/>
    </row>
    <row r="156" spans="1:57" ht="12.75">
      <c r="A156" s="182"/>
      <c r="B156" s="183" t="s">
        <v>74</v>
      </c>
      <c r="C156" s="184" t="str">
        <f>CONCATENATE(B146," ",C146)</f>
        <v>784 Malby</v>
      </c>
      <c r="D156" s="185"/>
      <c r="E156" s="186"/>
      <c r="F156" s="187"/>
      <c r="G156" s="188">
        <f>SUM(G146:G155)</f>
        <v>0</v>
      </c>
      <c r="O156" s="167">
        <v>4</v>
      </c>
      <c r="BA156" s="189">
        <f>SUM(BA146:BA155)</f>
        <v>0</v>
      </c>
      <c r="BB156" s="189">
        <f>SUM(BB146:BB155)</f>
        <v>0</v>
      </c>
      <c r="BC156" s="189">
        <f>SUM(BC146:BC155)</f>
        <v>0</v>
      </c>
      <c r="BD156" s="189">
        <f>SUM(BD146:BD155)</f>
        <v>0</v>
      </c>
      <c r="BE156" s="189">
        <f>SUM(BE146:BE155)</f>
        <v>0</v>
      </c>
    </row>
    <row r="157" spans="1:15" ht="12.75">
      <c r="A157" s="160" t="s">
        <v>72</v>
      </c>
      <c r="B157" s="161" t="s">
        <v>245</v>
      </c>
      <c r="C157" s="162" t="s">
        <v>246</v>
      </c>
      <c r="D157" s="163"/>
      <c r="E157" s="164"/>
      <c r="F157" s="164"/>
      <c r="G157" s="165"/>
      <c r="H157" s="166"/>
      <c r="I157" s="166"/>
      <c r="O157" s="167">
        <v>1</v>
      </c>
    </row>
    <row r="158" spans="1:104" ht="12.75">
      <c r="A158" s="168">
        <v>36</v>
      </c>
      <c r="B158" s="169" t="s">
        <v>247</v>
      </c>
      <c r="C158" s="170" t="s">
        <v>248</v>
      </c>
      <c r="D158" s="171" t="s">
        <v>197</v>
      </c>
      <c r="E158" s="172">
        <v>15.933105</v>
      </c>
      <c r="F158" s="172">
        <v>0</v>
      </c>
      <c r="G158" s="173">
        <f aca="true" t="shared" si="0" ref="G158:G163">E158*F158</f>
        <v>0</v>
      </c>
      <c r="O158" s="167">
        <v>2</v>
      </c>
      <c r="AA158" s="145">
        <v>8</v>
      </c>
      <c r="AB158" s="145">
        <v>1</v>
      </c>
      <c r="AC158" s="145">
        <v>3</v>
      </c>
      <c r="AZ158" s="145">
        <v>1</v>
      </c>
      <c r="BA158" s="145">
        <f aca="true" t="shared" si="1" ref="BA158:BA163">IF(AZ158=1,G158,0)</f>
        <v>0</v>
      </c>
      <c r="BB158" s="145">
        <f aca="true" t="shared" si="2" ref="BB158:BB163">IF(AZ158=2,G158,0)</f>
        <v>0</v>
      </c>
      <c r="BC158" s="145">
        <f aca="true" t="shared" si="3" ref="BC158:BC163">IF(AZ158=3,G158,0)</f>
        <v>0</v>
      </c>
      <c r="BD158" s="145">
        <f aca="true" t="shared" si="4" ref="BD158:BD163">IF(AZ158=4,G158,0)</f>
        <v>0</v>
      </c>
      <c r="BE158" s="145">
        <f aca="true" t="shared" si="5" ref="BE158:BE163">IF(AZ158=5,G158,0)</f>
        <v>0</v>
      </c>
      <c r="CA158" s="174">
        <v>8</v>
      </c>
      <c r="CB158" s="174">
        <v>1</v>
      </c>
      <c r="CZ158" s="145">
        <v>0</v>
      </c>
    </row>
    <row r="159" spans="1:104" ht="12.75">
      <c r="A159" s="168">
        <v>37</v>
      </c>
      <c r="B159" s="169" t="s">
        <v>249</v>
      </c>
      <c r="C159" s="170" t="s">
        <v>250</v>
      </c>
      <c r="D159" s="171" t="s">
        <v>197</v>
      </c>
      <c r="E159" s="172">
        <v>15.933105</v>
      </c>
      <c r="F159" s="172">
        <v>0</v>
      </c>
      <c r="G159" s="173">
        <f t="shared" si="0"/>
        <v>0</v>
      </c>
      <c r="O159" s="167">
        <v>2</v>
      </c>
      <c r="AA159" s="145">
        <v>8</v>
      </c>
      <c r="AB159" s="145">
        <v>0</v>
      </c>
      <c r="AC159" s="145">
        <v>3</v>
      </c>
      <c r="AZ159" s="145">
        <v>1</v>
      </c>
      <c r="BA159" s="145">
        <f t="shared" si="1"/>
        <v>0</v>
      </c>
      <c r="BB159" s="145">
        <f t="shared" si="2"/>
        <v>0</v>
      </c>
      <c r="BC159" s="145">
        <f t="shared" si="3"/>
        <v>0</v>
      </c>
      <c r="BD159" s="145">
        <f t="shared" si="4"/>
        <v>0</v>
      </c>
      <c r="BE159" s="145">
        <f t="shared" si="5"/>
        <v>0</v>
      </c>
      <c r="CA159" s="174">
        <v>8</v>
      </c>
      <c r="CB159" s="174">
        <v>0</v>
      </c>
      <c r="CZ159" s="145">
        <v>0</v>
      </c>
    </row>
    <row r="160" spans="1:104" ht="12.75">
      <c r="A160" s="168">
        <v>38</v>
      </c>
      <c r="B160" s="169" t="s">
        <v>251</v>
      </c>
      <c r="C160" s="170" t="s">
        <v>252</v>
      </c>
      <c r="D160" s="171" t="s">
        <v>197</v>
      </c>
      <c r="E160" s="172">
        <v>63.73242</v>
      </c>
      <c r="F160" s="172">
        <v>0</v>
      </c>
      <c r="G160" s="173">
        <f t="shared" si="0"/>
        <v>0</v>
      </c>
      <c r="O160" s="167">
        <v>2</v>
      </c>
      <c r="AA160" s="145">
        <v>8</v>
      </c>
      <c r="AB160" s="145">
        <v>0</v>
      </c>
      <c r="AC160" s="145">
        <v>3</v>
      </c>
      <c r="AZ160" s="145">
        <v>1</v>
      </c>
      <c r="BA160" s="145">
        <f t="shared" si="1"/>
        <v>0</v>
      </c>
      <c r="BB160" s="145">
        <f t="shared" si="2"/>
        <v>0</v>
      </c>
      <c r="BC160" s="145">
        <f t="shared" si="3"/>
        <v>0</v>
      </c>
      <c r="BD160" s="145">
        <f t="shared" si="4"/>
        <v>0</v>
      </c>
      <c r="BE160" s="145">
        <f t="shared" si="5"/>
        <v>0</v>
      </c>
      <c r="CA160" s="174">
        <v>8</v>
      </c>
      <c r="CB160" s="174">
        <v>0</v>
      </c>
      <c r="CZ160" s="145">
        <v>0</v>
      </c>
    </row>
    <row r="161" spans="1:104" ht="12.75">
      <c r="A161" s="168">
        <v>39</v>
      </c>
      <c r="B161" s="169" t="s">
        <v>253</v>
      </c>
      <c r="C161" s="170" t="s">
        <v>254</v>
      </c>
      <c r="D161" s="171" t="s">
        <v>197</v>
      </c>
      <c r="E161" s="172">
        <v>15.933105</v>
      </c>
      <c r="F161" s="172">
        <v>0</v>
      </c>
      <c r="G161" s="173">
        <f t="shared" si="0"/>
        <v>0</v>
      </c>
      <c r="O161" s="167">
        <v>2</v>
      </c>
      <c r="AA161" s="145">
        <v>8</v>
      </c>
      <c r="AB161" s="145">
        <v>0</v>
      </c>
      <c r="AC161" s="145">
        <v>3</v>
      </c>
      <c r="AZ161" s="145">
        <v>1</v>
      </c>
      <c r="BA161" s="145">
        <f t="shared" si="1"/>
        <v>0</v>
      </c>
      <c r="BB161" s="145">
        <f t="shared" si="2"/>
        <v>0</v>
      </c>
      <c r="BC161" s="145">
        <f t="shared" si="3"/>
        <v>0</v>
      </c>
      <c r="BD161" s="145">
        <f t="shared" si="4"/>
        <v>0</v>
      </c>
      <c r="BE161" s="145">
        <f t="shared" si="5"/>
        <v>0</v>
      </c>
      <c r="CA161" s="174">
        <v>8</v>
      </c>
      <c r="CB161" s="174">
        <v>0</v>
      </c>
      <c r="CZ161" s="145">
        <v>0</v>
      </c>
    </row>
    <row r="162" spans="1:104" ht="12.75">
      <c r="A162" s="168">
        <v>40</v>
      </c>
      <c r="B162" s="169" t="s">
        <v>255</v>
      </c>
      <c r="C162" s="170" t="s">
        <v>256</v>
      </c>
      <c r="D162" s="171" t="s">
        <v>197</v>
      </c>
      <c r="E162" s="172">
        <v>127.46484</v>
      </c>
      <c r="F162" s="172">
        <v>0</v>
      </c>
      <c r="G162" s="173">
        <f t="shared" si="0"/>
        <v>0</v>
      </c>
      <c r="O162" s="167">
        <v>2</v>
      </c>
      <c r="AA162" s="145">
        <v>8</v>
      </c>
      <c r="AB162" s="145">
        <v>0</v>
      </c>
      <c r="AC162" s="145">
        <v>3</v>
      </c>
      <c r="AZ162" s="145">
        <v>1</v>
      </c>
      <c r="BA162" s="145">
        <f t="shared" si="1"/>
        <v>0</v>
      </c>
      <c r="BB162" s="145">
        <f t="shared" si="2"/>
        <v>0</v>
      </c>
      <c r="BC162" s="145">
        <f t="shared" si="3"/>
        <v>0</v>
      </c>
      <c r="BD162" s="145">
        <f t="shared" si="4"/>
        <v>0</v>
      </c>
      <c r="BE162" s="145">
        <f t="shared" si="5"/>
        <v>0</v>
      </c>
      <c r="CA162" s="174">
        <v>8</v>
      </c>
      <c r="CB162" s="174">
        <v>0</v>
      </c>
      <c r="CZ162" s="145">
        <v>0</v>
      </c>
    </row>
    <row r="163" spans="1:104" ht="12.75">
      <c r="A163" s="168">
        <v>41</v>
      </c>
      <c r="B163" s="169" t="s">
        <v>257</v>
      </c>
      <c r="C163" s="170" t="s">
        <v>258</v>
      </c>
      <c r="D163" s="171" t="s">
        <v>197</v>
      </c>
      <c r="E163" s="172">
        <v>15.933105</v>
      </c>
      <c r="F163" s="172">
        <v>0</v>
      </c>
      <c r="G163" s="173">
        <f t="shared" si="0"/>
        <v>0</v>
      </c>
      <c r="O163" s="167">
        <v>2</v>
      </c>
      <c r="AA163" s="145">
        <v>8</v>
      </c>
      <c r="AB163" s="145">
        <v>0</v>
      </c>
      <c r="AC163" s="145">
        <v>3</v>
      </c>
      <c r="AZ163" s="145">
        <v>1</v>
      </c>
      <c r="BA163" s="145">
        <f t="shared" si="1"/>
        <v>0</v>
      </c>
      <c r="BB163" s="145">
        <f t="shared" si="2"/>
        <v>0</v>
      </c>
      <c r="BC163" s="145">
        <f t="shared" si="3"/>
        <v>0</v>
      </c>
      <c r="BD163" s="145">
        <f t="shared" si="4"/>
        <v>0</v>
      </c>
      <c r="BE163" s="145">
        <f t="shared" si="5"/>
        <v>0</v>
      </c>
      <c r="CA163" s="174">
        <v>8</v>
      </c>
      <c r="CB163" s="174">
        <v>0</v>
      </c>
      <c r="CZ163" s="145">
        <v>0</v>
      </c>
    </row>
    <row r="164" spans="1:57" ht="12.75">
      <c r="A164" s="182"/>
      <c r="B164" s="183" t="s">
        <v>74</v>
      </c>
      <c r="C164" s="184" t="str">
        <f>CONCATENATE(B157," ",C157)</f>
        <v>D96 Přesuny suti a vybouraných hmot</v>
      </c>
      <c r="D164" s="185"/>
      <c r="E164" s="186"/>
      <c r="F164" s="187"/>
      <c r="G164" s="188">
        <f>SUM(G157:G163)</f>
        <v>0</v>
      </c>
      <c r="O164" s="167">
        <v>4</v>
      </c>
      <c r="BA164" s="189">
        <f>SUM(BA157:BA163)</f>
        <v>0</v>
      </c>
      <c r="BB164" s="189">
        <f>SUM(BB157:BB163)</f>
        <v>0</v>
      </c>
      <c r="BC164" s="189">
        <f>SUM(BC157:BC163)</f>
        <v>0</v>
      </c>
      <c r="BD164" s="189">
        <f>SUM(BD157:BD163)</f>
        <v>0</v>
      </c>
      <c r="BE164" s="189">
        <f>SUM(BE157:BE163)</f>
        <v>0</v>
      </c>
    </row>
    <row r="165" ht="12.75">
      <c r="E165" s="145"/>
    </row>
    <row r="166" spans="2:5" ht="12.75">
      <c r="B166" s="145" t="s">
        <v>261</v>
      </c>
      <c r="E166" s="145"/>
    </row>
    <row r="167" spans="2:5" ht="12.75">
      <c r="B167" s="145" t="s">
        <v>262</v>
      </c>
      <c r="E167" s="145"/>
    </row>
    <row r="168" ht="12.75">
      <c r="E168" s="145"/>
    </row>
    <row r="169" spans="2:5" ht="12.75">
      <c r="B169" s="145" t="s">
        <v>260</v>
      </c>
      <c r="E169" s="145"/>
    </row>
    <row r="170" ht="12.75">
      <c r="E170" s="145"/>
    </row>
    <row r="171" ht="12.75">
      <c r="E171" s="145"/>
    </row>
    <row r="172" ht="12.75">
      <c r="E172" s="145"/>
    </row>
    <row r="173" ht="12.75">
      <c r="E173" s="145"/>
    </row>
    <row r="174" ht="12.75">
      <c r="E174" s="145"/>
    </row>
    <row r="175" ht="12.75">
      <c r="E175" s="145"/>
    </row>
    <row r="176" ht="12.75">
      <c r="E176" s="145"/>
    </row>
    <row r="177" ht="12.75">
      <c r="E177" s="145"/>
    </row>
    <row r="178" ht="12.75">
      <c r="E178" s="145"/>
    </row>
    <row r="179" ht="12.75">
      <c r="E179" s="145"/>
    </row>
    <row r="180" ht="12.75">
      <c r="E180" s="145"/>
    </row>
    <row r="181" ht="12.75">
      <c r="E181" s="145"/>
    </row>
    <row r="182" ht="12.75">
      <c r="E182" s="145"/>
    </row>
    <row r="183" ht="12.75">
      <c r="E183" s="145"/>
    </row>
    <row r="184" ht="12.75">
      <c r="E184" s="145"/>
    </row>
    <row r="185" ht="12.75">
      <c r="E185" s="145"/>
    </row>
    <row r="186" ht="12.75">
      <c r="E186" s="145"/>
    </row>
    <row r="187" ht="12.75">
      <c r="E187" s="145"/>
    </row>
    <row r="188" spans="1:7" ht="12.75">
      <c r="A188" s="190"/>
      <c r="B188" s="190"/>
      <c r="C188" s="190"/>
      <c r="D188" s="190"/>
      <c r="E188" s="190"/>
      <c r="F188" s="190"/>
      <c r="G188" s="190"/>
    </row>
    <row r="189" spans="1:7" ht="12.75">
      <c r="A189" s="190"/>
      <c r="B189" s="190"/>
      <c r="C189" s="190"/>
      <c r="D189" s="190"/>
      <c r="E189" s="190"/>
      <c r="F189" s="190"/>
      <c r="G189" s="190"/>
    </row>
    <row r="190" spans="1:7" ht="12.75">
      <c r="A190" s="190"/>
      <c r="B190" s="190"/>
      <c r="C190" s="190"/>
      <c r="D190" s="190"/>
      <c r="E190" s="190"/>
      <c r="F190" s="190"/>
      <c r="G190" s="190"/>
    </row>
    <row r="191" spans="1:7" ht="12.75">
      <c r="A191" s="190"/>
      <c r="B191" s="190"/>
      <c r="C191" s="190"/>
      <c r="D191" s="190"/>
      <c r="E191" s="190"/>
      <c r="F191" s="190"/>
      <c r="G191" s="190"/>
    </row>
    <row r="192" ht="12.75">
      <c r="E192" s="145"/>
    </row>
    <row r="193" ht="12.75">
      <c r="E193" s="145"/>
    </row>
    <row r="194" ht="12.75">
      <c r="E194" s="145"/>
    </row>
    <row r="195" ht="12.75">
      <c r="E195" s="145"/>
    </row>
    <row r="196" ht="12.75">
      <c r="E196" s="145"/>
    </row>
    <row r="197" ht="12.75">
      <c r="E197" s="145"/>
    </row>
    <row r="198" ht="12.75">
      <c r="E198" s="145"/>
    </row>
    <row r="199" ht="12.75">
      <c r="E199" s="145"/>
    </row>
    <row r="200" ht="12.75">
      <c r="E200" s="145"/>
    </row>
    <row r="201" ht="12.75">
      <c r="E201" s="145"/>
    </row>
    <row r="202" ht="12.75">
      <c r="E202" s="145"/>
    </row>
    <row r="203" ht="12.75">
      <c r="E203" s="145"/>
    </row>
    <row r="204" ht="12.75">
      <c r="E204" s="145"/>
    </row>
    <row r="205" ht="12.75">
      <c r="E205" s="145"/>
    </row>
    <row r="206" ht="12.75">
      <c r="E206" s="145"/>
    </row>
    <row r="207" ht="12.75">
      <c r="E207" s="145"/>
    </row>
    <row r="208" ht="12.75">
      <c r="E208" s="145"/>
    </row>
    <row r="209" ht="12.75">
      <c r="E209" s="145"/>
    </row>
    <row r="210" ht="12.75">
      <c r="E210" s="145"/>
    </row>
    <row r="211" ht="12.75">
      <c r="E211" s="145"/>
    </row>
    <row r="212" ht="12.75">
      <c r="E212" s="145"/>
    </row>
    <row r="213" ht="12.75">
      <c r="E213" s="145"/>
    </row>
    <row r="214" ht="12.75">
      <c r="E214" s="145"/>
    </row>
    <row r="215" ht="12.75">
      <c r="E215" s="145"/>
    </row>
    <row r="216" ht="12.75">
      <c r="E216" s="145"/>
    </row>
    <row r="217" ht="12.75">
      <c r="E217" s="145"/>
    </row>
    <row r="218" ht="12.75">
      <c r="E218" s="145"/>
    </row>
    <row r="219" ht="12.75">
      <c r="E219" s="145"/>
    </row>
    <row r="220" ht="12.75">
      <c r="E220" s="145"/>
    </row>
    <row r="221" ht="12.75">
      <c r="E221" s="145"/>
    </row>
    <row r="222" ht="12.75">
      <c r="E222" s="145"/>
    </row>
    <row r="223" spans="1:2" ht="12.75">
      <c r="A223" s="191"/>
      <c r="B223" s="191"/>
    </row>
    <row r="224" spans="1:7" ht="12.75">
      <c r="A224" s="190"/>
      <c r="B224" s="190"/>
      <c r="C224" s="193"/>
      <c r="D224" s="193"/>
      <c r="E224" s="194"/>
      <c r="F224" s="193"/>
      <c r="G224" s="195"/>
    </row>
    <row r="225" spans="1:7" ht="12.75">
      <c r="A225" s="196"/>
      <c r="B225" s="196"/>
      <c r="C225" s="190"/>
      <c r="D225" s="190"/>
      <c r="E225" s="197"/>
      <c r="F225" s="190"/>
      <c r="G225" s="190"/>
    </row>
    <row r="226" spans="1:7" ht="12.75">
      <c r="A226" s="190"/>
      <c r="B226" s="190"/>
      <c r="C226" s="190"/>
      <c r="D226" s="190"/>
      <c r="E226" s="197"/>
      <c r="F226" s="190"/>
      <c r="G226" s="190"/>
    </row>
    <row r="227" spans="1:7" ht="12.75">
      <c r="A227" s="190"/>
      <c r="B227" s="190"/>
      <c r="C227" s="190"/>
      <c r="D227" s="190"/>
      <c r="E227" s="197"/>
      <c r="F227" s="190"/>
      <c r="G227" s="190"/>
    </row>
    <row r="228" spans="1:7" ht="12.75">
      <c r="A228" s="190"/>
      <c r="B228" s="190"/>
      <c r="C228" s="190"/>
      <c r="D228" s="190"/>
      <c r="E228" s="197"/>
      <c r="F228" s="190"/>
      <c r="G228" s="190"/>
    </row>
    <row r="229" spans="1:7" ht="12.75">
      <c r="A229" s="190"/>
      <c r="B229" s="190"/>
      <c r="C229" s="190"/>
      <c r="D229" s="190"/>
      <c r="E229" s="197"/>
      <c r="F229" s="190"/>
      <c r="G229" s="190"/>
    </row>
    <row r="230" spans="1:7" ht="12.75">
      <c r="A230" s="190"/>
      <c r="B230" s="190"/>
      <c r="C230" s="190"/>
      <c r="D230" s="190"/>
      <c r="E230" s="197"/>
      <c r="F230" s="190"/>
      <c r="G230" s="190"/>
    </row>
    <row r="231" spans="1:7" ht="12.75">
      <c r="A231" s="190"/>
      <c r="B231" s="190"/>
      <c r="C231" s="190"/>
      <c r="D231" s="190"/>
      <c r="E231" s="197"/>
      <c r="F231" s="190"/>
      <c r="G231" s="190"/>
    </row>
    <row r="232" spans="1:7" ht="12.75">
      <c r="A232" s="190"/>
      <c r="B232" s="190"/>
      <c r="C232" s="190"/>
      <c r="D232" s="190"/>
      <c r="E232" s="197"/>
      <c r="F232" s="190"/>
      <c r="G232" s="190"/>
    </row>
    <row r="233" spans="1:7" ht="12.75">
      <c r="A233" s="190"/>
      <c r="B233" s="190"/>
      <c r="C233" s="190"/>
      <c r="D233" s="190"/>
      <c r="E233" s="197"/>
      <c r="F233" s="190"/>
      <c r="G233" s="190"/>
    </row>
    <row r="234" spans="1:7" ht="12.75">
      <c r="A234" s="190"/>
      <c r="B234" s="190"/>
      <c r="C234" s="190"/>
      <c r="D234" s="190"/>
      <c r="E234" s="197"/>
      <c r="F234" s="190"/>
      <c r="G234" s="190"/>
    </row>
    <row r="235" spans="1:7" ht="12.75">
      <c r="A235" s="190"/>
      <c r="B235" s="190"/>
      <c r="C235" s="190"/>
      <c r="D235" s="190"/>
      <c r="E235" s="197"/>
      <c r="F235" s="190"/>
      <c r="G235" s="190"/>
    </row>
    <row r="236" spans="1:7" ht="12.75">
      <c r="A236" s="190"/>
      <c r="B236" s="190"/>
      <c r="C236" s="190"/>
      <c r="D236" s="190"/>
      <c r="E236" s="197"/>
      <c r="F236" s="190"/>
      <c r="G236" s="190"/>
    </row>
    <row r="237" spans="1:7" ht="12.75">
      <c r="A237" s="190"/>
      <c r="B237" s="190"/>
      <c r="C237" s="190"/>
      <c r="D237" s="190"/>
      <c r="E237" s="197"/>
      <c r="F237" s="190"/>
      <c r="G237" s="190"/>
    </row>
  </sheetData>
  <sheetProtection/>
  <mergeCells count="91">
    <mergeCell ref="C148:D148"/>
    <mergeCell ref="C149:D149"/>
    <mergeCell ref="C150:D150"/>
    <mergeCell ref="C151:D151"/>
    <mergeCell ref="C152:D152"/>
    <mergeCell ref="C153:D153"/>
    <mergeCell ref="C116:D116"/>
    <mergeCell ref="C154:D154"/>
    <mergeCell ref="C155:D155"/>
    <mergeCell ref="C143:D143"/>
    <mergeCell ref="C144:D144"/>
    <mergeCell ref="C139:G139"/>
    <mergeCell ref="C130:D130"/>
    <mergeCell ref="C131:D131"/>
    <mergeCell ref="C133:D133"/>
    <mergeCell ref="C134:D134"/>
    <mergeCell ref="C119:D119"/>
    <mergeCell ref="C121:D121"/>
    <mergeCell ref="C102:D102"/>
    <mergeCell ref="C122:D122"/>
    <mergeCell ref="C124:D124"/>
    <mergeCell ref="C109:D109"/>
    <mergeCell ref="C110:D110"/>
    <mergeCell ref="C112:D112"/>
    <mergeCell ref="C113:D113"/>
    <mergeCell ref="C115:D115"/>
    <mergeCell ref="C125:D125"/>
    <mergeCell ref="C88:D88"/>
    <mergeCell ref="C90:D90"/>
    <mergeCell ref="C91:D91"/>
    <mergeCell ref="C93:D93"/>
    <mergeCell ref="C95:D95"/>
    <mergeCell ref="C97:D97"/>
    <mergeCell ref="C99:D99"/>
    <mergeCell ref="C100:D100"/>
    <mergeCell ref="C118:D118"/>
    <mergeCell ref="C84:D84"/>
    <mergeCell ref="C71:D71"/>
    <mergeCell ref="C72:D72"/>
    <mergeCell ref="C73:D73"/>
    <mergeCell ref="C74:D74"/>
    <mergeCell ref="C76:D76"/>
    <mergeCell ref="C77:D77"/>
    <mergeCell ref="C78:D78"/>
    <mergeCell ref="C79:D79"/>
    <mergeCell ref="C61:D61"/>
    <mergeCell ref="C62:D62"/>
    <mergeCell ref="C63:D63"/>
    <mergeCell ref="C64:D64"/>
    <mergeCell ref="C65:D65"/>
    <mergeCell ref="C83:D83"/>
    <mergeCell ref="C46:D46"/>
    <mergeCell ref="C67:G67"/>
    <mergeCell ref="C54:D54"/>
    <mergeCell ref="C55:D55"/>
    <mergeCell ref="C56:D56"/>
    <mergeCell ref="C49:D49"/>
    <mergeCell ref="C51:D51"/>
    <mergeCell ref="C52:D52"/>
    <mergeCell ref="C53:D53"/>
    <mergeCell ref="C60:D60"/>
    <mergeCell ref="C48:D48"/>
    <mergeCell ref="C20:G20"/>
    <mergeCell ref="C21:D21"/>
    <mergeCell ref="C22:D22"/>
    <mergeCell ref="C23:D23"/>
    <mergeCell ref="C24:D24"/>
    <mergeCell ref="C25:D25"/>
    <mergeCell ref="C26:D26"/>
    <mergeCell ref="C28:G28"/>
    <mergeCell ref="C37:D37"/>
    <mergeCell ref="C16:D16"/>
    <mergeCell ref="C30:D30"/>
    <mergeCell ref="C31:D31"/>
    <mergeCell ref="C32:D32"/>
    <mergeCell ref="C33:D33"/>
    <mergeCell ref="C47:D47"/>
    <mergeCell ref="C41:G41"/>
    <mergeCell ref="C42:D42"/>
    <mergeCell ref="C44:G44"/>
    <mergeCell ref="C45:D45"/>
    <mergeCell ref="C34:D34"/>
    <mergeCell ref="C36:D36"/>
    <mergeCell ref="A1:G1"/>
    <mergeCell ref="A3:B3"/>
    <mergeCell ref="A4:B4"/>
    <mergeCell ref="E4:G4"/>
    <mergeCell ref="C9:D9"/>
    <mergeCell ref="C11:D11"/>
    <mergeCell ref="C12:D12"/>
    <mergeCell ref="C29:D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PPochyly</dc:creator>
  <cp:keywords/>
  <dc:description/>
  <cp:lastModifiedBy>OU-Banov-MF</cp:lastModifiedBy>
  <dcterms:created xsi:type="dcterms:W3CDTF">2011-05-09T07:57:03Z</dcterms:created>
  <dcterms:modified xsi:type="dcterms:W3CDTF">2011-05-09T09:52:26Z</dcterms:modified>
  <cp:category/>
  <cp:version/>
  <cp:contentType/>
  <cp:contentStatus/>
</cp:coreProperties>
</file>